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Bruna\Desktop\"/>
    </mc:Choice>
  </mc:AlternateContent>
  <bookViews>
    <workbookView xWindow="0" yWindow="0" windowWidth="0" windowHeight="0"/>
  </bookViews>
  <sheets>
    <sheet name="Rekapitulace stavby" sheetId="1" r:id="rId1"/>
    <sheet name="VON - Vedlejší a ostatní ..." sheetId="2" r:id="rId2"/>
    <sheet name="SO1 - SO 1 - Vodoměrná ša..." sheetId="3" r:id="rId3"/>
    <sheet name="SO2 - SO 2 - Sdělovací ka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'VON - Vedlejší a ostatní ...'!$C$85:$K$126</definedName>
    <definedName name="_xlnm.Print_Area" localSheetId="1">'VON - Vedlejší a ostatní ...'!$C$4:$J$39,'VON - Vedlejší a ostatní ...'!$C$45:$J$67,'VON - Vedlejší a ostatní ...'!$C$73:$K$126</definedName>
    <definedName name="_xlnm.Print_Titles" localSheetId="1">'VON - Vedlejší a ostatní ...'!$85:$85</definedName>
    <definedName name="_xlnm._FilterDatabase" localSheetId="2" hidden="1">'SO1 - SO 1 - Vodoměrná ša...'!$C$91:$K$427</definedName>
    <definedName name="_xlnm.Print_Area" localSheetId="2">'SO1 - SO 1 - Vodoměrná ša...'!$C$4:$J$39,'SO1 - SO 1 - Vodoměrná ša...'!$C$45:$J$73,'SO1 - SO 1 - Vodoměrná ša...'!$C$79:$K$427</definedName>
    <definedName name="_xlnm.Print_Titles" localSheetId="2">'SO1 - SO 1 - Vodoměrná ša...'!$91:$91</definedName>
    <definedName name="_xlnm._FilterDatabase" localSheetId="3" hidden="1">'SO2 - SO 2 - Sdělovací ka...'!$C$82:$K$150</definedName>
    <definedName name="_xlnm.Print_Area" localSheetId="3">'SO2 - SO 2 - Sdělovací ka...'!$C$4:$J$39,'SO2 - SO 2 - Sdělovací ka...'!$C$45:$J$64,'SO2 - SO 2 - Sdělovací ka...'!$C$70:$K$150</definedName>
    <definedName name="_xlnm.Print_Titles" localSheetId="3">'SO2 - SO 2 - Sdělovací ka...'!$82:$82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3" r="J37"/>
  <c r="J36"/>
  <c i="1" r="AY56"/>
  <c i="3" r="J35"/>
  <c i="1" r="AX56"/>
  <c i="3"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5"/>
  <c r="BH415"/>
  <c r="BG415"/>
  <c r="BF415"/>
  <c r="T415"/>
  <c r="T414"/>
  <c r="R415"/>
  <c r="R414"/>
  <c r="P415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4"/>
  <c r="BH404"/>
  <c r="BG404"/>
  <c r="BF404"/>
  <c r="T404"/>
  <c r="R404"/>
  <c r="P404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T118"/>
  <c r="R119"/>
  <c r="R118"/>
  <c r="P119"/>
  <c r="P118"/>
  <c r="BI116"/>
  <c r="BH116"/>
  <c r="BG116"/>
  <c r="BF116"/>
  <c r="T116"/>
  <c r="T115"/>
  <c r="R116"/>
  <c r="R115"/>
  <c r="P116"/>
  <c r="P115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4" r="J97"/>
  <c r="J92"/>
  <c r="J90"/>
  <c r="BK88"/>
  <c r="BK86"/>
  <c i="3" r="BK418"/>
  <c r="J412"/>
  <c r="BK407"/>
  <c r="J404"/>
  <c r="BK399"/>
  <c r="BK395"/>
  <c r="J391"/>
  <c r="J387"/>
  <c r="BK382"/>
  <c r="BK378"/>
  <c r="BK374"/>
  <c r="BK370"/>
  <c r="BK366"/>
  <c r="J361"/>
  <c r="J357"/>
  <c r="BK349"/>
  <c r="J345"/>
  <c r="BK341"/>
  <c r="J337"/>
  <c r="BK333"/>
  <c r="BK329"/>
  <c r="J325"/>
  <c r="J321"/>
  <c r="J317"/>
  <c r="J313"/>
  <c r="J309"/>
  <c r="BK305"/>
  <c r="J301"/>
  <c r="BK297"/>
  <c r="J285"/>
  <c r="J283"/>
  <c r="J281"/>
  <c r="J279"/>
  <c r="J277"/>
  <c r="J275"/>
  <c r="BK271"/>
  <c r="J267"/>
  <c r="BK263"/>
  <c r="BK259"/>
  <c r="BK255"/>
  <c r="BK251"/>
  <c r="BK247"/>
  <c r="J243"/>
  <c r="J239"/>
  <c r="BK235"/>
  <c r="BK228"/>
  <c r="BK221"/>
  <c r="J214"/>
  <c r="J212"/>
  <c r="J208"/>
  <c r="BK201"/>
  <c r="BK195"/>
  <c r="BK191"/>
  <c r="J185"/>
  <c r="BK180"/>
  <c r="J176"/>
  <c r="BK165"/>
  <c r="BK155"/>
  <c r="J139"/>
  <c r="BK135"/>
  <c r="BK131"/>
  <c r="BK127"/>
  <c r="J123"/>
  <c r="J119"/>
  <c r="BK113"/>
  <c r="BK105"/>
  <c r="J99"/>
  <c r="J95"/>
  <c i="2" r="BK125"/>
  <c r="J123"/>
  <c r="BK121"/>
  <c r="BK116"/>
  <c r="BK110"/>
  <c r="BK107"/>
  <c r="BK105"/>
  <c r="BK100"/>
  <c r="J95"/>
  <c r="J91"/>
  <c i="1" r="AS54"/>
  <c i="4" r="BK142"/>
  <c r="BK138"/>
  <c r="J134"/>
  <c r="J128"/>
  <c r="J122"/>
  <c r="BK118"/>
  <c r="J114"/>
  <c r="J111"/>
  <c r="J109"/>
  <c r="J107"/>
  <c r="J105"/>
  <c r="BK103"/>
  <c r="BK101"/>
  <c r="J99"/>
  <c r="BK97"/>
  <c r="J95"/>
  <c r="BK93"/>
  <c r="J91"/>
  <c r="BK89"/>
  <c r="BK87"/>
  <c i="3" r="BK427"/>
  <c r="BK425"/>
  <c r="BK422"/>
  <c r="J408"/>
  <c r="J407"/>
  <c r="BK404"/>
  <c r="J399"/>
  <c r="J395"/>
  <c r="BK391"/>
  <c r="BK385"/>
  <c r="J380"/>
  <c r="J378"/>
  <c r="J374"/>
  <c r="J370"/>
  <c r="J366"/>
  <c r="BK361"/>
  <c r="BK355"/>
  <c r="J349"/>
  <c r="BK345"/>
  <c r="J341"/>
  <c r="BK337"/>
  <c r="J333"/>
  <c r="BK327"/>
  <c r="J323"/>
  <c r="BK321"/>
  <c r="BK317"/>
  <c r="BK313"/>
  <c r="BK309"/>
  <c r="J305"/>
  <c r="BK299"/>
  <c r="BK295"/>
  <c r="BK293"/>
  <c r="BK291"/>
  <c r="BK289"/>
  <c r="BK287"/>
  <c r="BK273"/>
  <c r="BK269"/>
  <c r="BK265"/>
  <c r="BK261"/>
  <c r="J257"/>
  <c r="J253"/>
  <c r="J249"/>
  <c r="BK243"/>
  <c r="BK241"/>
  <c r="BK237"/>
  <c r="J233"/>
  <c r="J228"/>
  <c r="J221"/>
  <c r="BK214"/>
  <c r="BK212"/>
  <c r="J210"/>
  <c r="BK208"/>
  <c r="BK206"/>
  <c r="BK197"/>
  <c r="J193"/>
  <c r="BK185"/>
  <c r="J180"/>
  <c r="BK176"/>
  <c r="J165"/>
  <c r="J160"/>
  <c r="BK149"/>
  <c r="J144"/>
  <c r="J135"/>
  <c r="J131"/>
  <c r="J127"/>
  <c r="BK125"/>
  <c r="BK121"/>
  <c r="J117"/>
  <c r="BK103"/>
  <c r="BK101"/>
  <c r="BK97"/>
  <c r="BK95"/>
  <c i="2" r="BK124"/>
  <c r="BK123"/>
  <c r="BK122"/>
  <c r="J110"/>
  <c r="J107"/>
  <c r="J105"/>
  <c r="J102"/>
  <c r="J100"/>
  <c r="BK95"/>
  <c i="4" r="J150"/>
  <c r="BK149"/>
  <c r="BK148"/>
  <c r="BK147"/>
  <c r="BK144"/>
  <c r="J142"/>
  <c r="J140"/>
  <c r="J138"/>
  <c r="BK136"/>
  <c r="BK134"/>
  <c r="BK132"/>
  <c r="BK128"/>
  <c r="J124"/>
  <c r="BK122"/>
  <c r="J120"/>
  <c r="J118"/>
  <c r="BK116"/>
  <c r="BK114"/>
  <c r="J112"/>
  <c r="BK111"/>
  <c r="J110"/>
  <c r="BK109"/>
  <c r="BK108"/>
  <c r="BK107"/>
  <c r="J106"/>
  <c r="BK105"/>
  <c r="BK104"/>
  <c r="J103"/>
  <c r="BK102"/>
  <c r="J101"/>
  <c r="J100"/>
  <c r="BK99"/>
  <c r="BK98"/>
  <c r="J96"/>
  <c r="BK95"/>
  <c r="J94"/>
  <c r="J93"/>
  <c r="BK91"/>
  <c r="J89"/>
  <c r="J87"/>
  <c i="3" r="J422"/>
  <c r="J420"/>
  <c r="J415"/>
  <c r="J410"/>
  <c r="BK405"/>
  <c r="BK401"/>
  <c r="J397"/>
  <c r="BK393"/>
  <c r="J389"/>
  <c r="J385"/>
  <c r="BK380"/>
  <c r="BK376"/>
  <c r="BK372"/>
  <c r="BK368"/>
  <c r="BK364"/>
  <c r="J359"/>
  <c r="J355"/>
  <c r="BK347"/>
  <c r="J343"/>
  <c r="J339"/>
  <c r="BK335"/>
  <c r="J331"/>
  <c r="J327"/>
  <c r="BK323"/>
  <c r="BK319"/>
  <c r="BK315"/>
  <c r="J311"/>
  <c r="BK307"/>
  <c r="BK303"/>
  <c r="J299"/>
  <c r="BK285"/>
  <c r="BK283"/>
  <c r="BK281"/>
  <c r="BK279"/>
  <c r="BK277"/>
  <c r="BK275"/>
  <c r="J273"/>
  <c r="J269"/>
  <c r="J265"/>
  <c r="J261"/>
  <c r="BK257"/>
  <c r="BK253"/>
  <c r="BK249"/>
  <c r="J245"/>
  <c r="J241"/>
  <c r="J237"/>
  <c r="BK233"/>
  <c r="BK231"/>
  <c r="BK226"/>
  <c r="J217"/>
  <c r="BK210"/>
  <c r="J206"/>
  <c r="J197"/>
  <c r="BK193"/>
  <c r="J187"/>
  <c r="BK182"/>
  <c r="BK178"/>
  <c r="J170"/>
  <c r="BK160"/>
  <c r="J149"/>
  <c r="J137"/>
  <c r="J133"/>
  <c r="J129"/>
  <c r="J125"/>
  <c r="J121"/>
  <c r="BK117"/>
  <c r="BK109"/>
  <c r="J101"/>
  <c r="J97"/>
  <c i="2" r="BK126"/>
  <c r="J125"/>
  <c r="J122"/>
  <c r="BK119"/>
  <c r="J116"/>
  <c r="J109"/>
  <c r="BK106"/>
  <c r="BK102"/>
  <c r="BK98"/>
  <c r="BK94"/>
  <c r="BK89"/>
  <c i="4" r="BK150"/>
  <c r="J149"/>
  <c r="J148"/>
  <c r="J147"/>
  <c r="J144"/>
  <c r="BK140"/>
  <c r="J136"/>
  <c r="J132"/>
  <c r="BK124"/>
  <c r="BK120"/>
  <c r="J116"/>
  <c r="BK112"/>
  <c r="BK110"/>
  <c r="J108"/>
  <c r="BK106"/>
  <c r="J104"/>
  <c r="J102"/>
  <c r="BK100"/>
  <c r="J98"/>
  <c r="BK96"/>
  <c r="BK94"/>
  <c r="BK92"/>
  <c r="BK90"/>
  <c r="J88"/>
  <c r="J86"/>
  <c i="3" r="J427"/>
  <c r="J425"/>
  <c r="BK420"/>
  <c r="J418"/>
  <c r="BK415"/>
  <c r="BK412"/>
  <c r="BK410"/>
  <c r="BK408"/>
  <c r="J405"/>
  <c r="J401"/>
  <c r="BK397"/>
  <c r="J393"/>
  <c r="BK389"/>
  <c r="BK387"/>
  <c r="J382"/>
  <c r="J376"/>
  <c r="J372"/>
  <c r="J368"/>
  <c r="J364"/>
  <c r="BK359"/>
  <c r="BK357"/>
  <c r="J347"/>
  <c r="BK343"/>
  <c r="BK339"/>
  <c r="J335"/>
  <c r="BK331"/>
  <c r="J329"/>
  <c r="BK325"/>
  <c r="J319"/>
  <c r="J315"/>
  <c r="BK311"/>
  <c r="J307"/>
  <c r="J303"/>
  <c r="BK301"/>
  <c r="J297"/>
  <c r="J295"/>
  <c r="J293"/>
  <c r="J291"/>
  <c r="J289"/>
  <c r="J287"/>
  <c r="J271"/>
  <c r="BK267"/>
  <c r="J263"/>
  <c r="J259"/>
  <c r="J255"/>
  <c r="J251"/>
  <c r="J247"/>
  <c r="BK245"/>
  <c r="BK239"/>
  <c r="J235"/>
  <c r="J231"/>
  <c r="J226"/>
  <c r="BK217"/>
  <c r="J201"/>
  <c r="J195"/>
  <c r="J191"/>
  <c r="BK187"/>
  <c r="J182"/>
  <c r="J178"/>
  <c r="BK170"/>
  <c r="J155"/>
  <c r="BK144"/>
  <c r="BK139"/>
  <c r="BK137"/>
  <c r="BK133"/>
  <c r="BK129"/>
  <c r="BK123"/>
  <c r="BK119"/>
  <c r="J113"/>
  <c r="J109"/>
  <c r="J105"/>
  <c r="J103"/>
  <c r="BK99"/>
  <c i="2" r="J126"/>
  <c r="J124"/>
  <c r="J121"/>
  <c r="J119"/>
  <c r="BK109"/>
  <c r="J106"/>
  <c r="J98"/>
  <c r="J94"/>
  <c r="BK91"/>
  <c r="J89"/>
  <c l="1" r="P88"/>
  <c r="T88"/>
  <c r="P97"/>
  <c r="T97"/>
  <c r="P108"/>
  <c r="T108"/>
  <c r="P120"/>
  <c r="R120"/>
  <c i="3" r="BK94"/>
  <c r="T94"/>
  <c r="P184"/>
  <c r="T184"/>
  <c r="P190"/>
  <c r="T190"/>
  <c r="P205"/>
  <c r="R205"/>
  <c r="T205"/>
  <c r="P216"/>
  <c r="R216"/>
  <c r="BK384"/>
  <c r="J384"/>
  <c r="J66"/>
  <c r="R384"/>
  <c r="BK403"/>
  <c r="J403"/>
  <c r="J67"/>
  <c r="R403"/>
  <c r="BK417"/>
  <c r="J417"/>
  <c r="J70"/>
  <c r="R417"/>
  <c r="R416"/>
  <c r="P424"/>
  <c r="P423"/>
  <c r="R424"/>
  <c r="R423"/>
  <c i="4" r="BK85"/>
  <c r="R85"/>
  <c r="P113"/>
  <c i="2" r="BK88"/>
  <c r="J88"/>
  <c r="J61"/>
  <c r="R88"/>
  <c r="BK97"/>
  <c r="J97"/>
  <c r="J62"/>
  <c r="R97"/>
  <c r="BK108"/>
  <c r="J108"/>
  <c r="J63"/>
  <c r="R108"/>
  <c r="BK120"/>
  <c r="J120"/>
  <c r="J66"/>
  <c r="T120"/>
  <c i="3" r="P94"/>
  <c r="R94"/>
  <c r="BK184"/>
  <c r="J184"/>
  <c r="J62"/>
  <c r="R184"/>
  <c r="BK190"/>
  <c r="J190"/>
  <c r="J63"/>
  <c r="R190"/>
  <c r="BK205"/>
  <c r="J205"/>
  <c r="J64"/>
  <c r="BK216"/>
  <c r="J216"/>
  <c r="J65"/>
  <c r="T216"/>
  <c r="P384"/>
  <c r="T384"/>
  <c r="P403"/>
  <c r="T403"/>
  <c r="P417"/>
  <c r="P416"/>
  <c r="T417"/>
  <c r="T416"/>
  <c r="BK424"/>
  <c r="J424"/>
  <c r="J72"/>
  <c r="T424"/>
  <c r="T423"/>
  <c i="4" r="P85"/>
  <c r="T85"/>
  <c r="BK113"/>
  <c r="J113"/>
  <c r="J62"/>
  <c r="R113"/>
  <c r="T113"/>
  <c r="BK146"/>
  <c r="J146"/>
  <c r="J63"/>
  <c r="P146"/>
  <c r="R146"/>
  <c r="T146"/>
  <c i="2" r="E48"/>
  <c r="J52"/>
  <c r="F55"/>
  <c r="BE89"/>
  <c r="BE91"/>
  <c r="BE94"/>
  <c r="BE105"/>
  <c r="BE116"/>
  <c r="BE121"/>
  <c r="BE122"/>
  <c r="BE123"/>
  <c r="BE124"/>
  <c r="BE125"/>
  <c r="BK115"/>
  <c r="J115"/>
  <c r="J64"/>
  <c i="3" r="E82"/>
  <c r="J86"/>
  <c r="F89"/>
  <c r="BE97"/>
  <c r="BE99"/>
  <c r="BE101"/>
  <c r="BE105"/>
  <c r="BE117"/>
  <c r="BE119"/>
  <c r="BE121"/>
  <c r="BE123"/>
  <c r="BE127"/>
  <c r="BE144"/>
  <c r="BE165"/>
  <c r="BE170"/>
  <c r="BE185"/>
  <c r="BE195"/>
  <c r="BE206"/>
  <c r="BE210"/>
  <c r="BE212"/>
  <c r="BE217"/>
  <c r="BE237"/>
  <c r="BE239"/>
  <c r="BE241"/>
  <c r="BE243"/>
  <c r="BE251"/>
  <c r="BE259"/>
  <c r="BE265"/>
  <c r="BE267"/>
  <c r="BE287"/>
  <c r="BE289"/>
  <c r="BE291"/>
  <c r="BE293"/>
  <c r="BE299"/>
  <c r="BE301"/>
  <c r="BE307"/>
  <c r="BE309"/>
  <c r="BE311"/>
  <c r="BE319"/>
  <c r="BE321"/>
  <c r="BE323"/>
  <c r="BE325"/>
  <c r="BE329"/>
  <c r="BE337"/>
  <c r="BE341"/>
  <c r="BE343"/>
  <c r="BE345"/>
  <c r="BE349"/>
  <c r="BE355"/>
  <c r="BE357"/>
  <c r="BE359"/>
  <c r="BE372"/>
  <c r="BE385"/>
  <c r="BE387"/>
  <c r="BE389"/>
  <c r="BE395"/>
  <c r="BE397"/>
  <c r="BE407"/>
  <c r="BE408"/>
  <c r="BE410"/>
  <c r="BE412"/>
  <c r="BE420"/>
  <c r="BE425"/>
  <c r="BE427"/>
  <c r="BK414"/>
  <c r="J414"/>
  <c r="J68"/>
  <c i="4" r="E48"/>
  <c r="J52"/>
  <c r="BE86"/>
  <c r="BE87"/>
  <c r="BE89"/>
  <c r="BE90"/>
  <c r="BE92"/>
  <c r="BE93"/>
  <c r="BE95"/>
  <c r="BE96"/>
  <c r="BE100"/>
  <c r="BE102"/>
  <c r="BE103"/>
  <c r="BE105"/>
  <c r="BE112"/>
  <c r="BE114"/>
  <c r="BE118"/>
  <c r="BE122"/>
  <c r="BE132"/>
  <c r="BE140"/>
  <c r="BE149"/>
  <c r="BE150"/>
  <c i="2" r="BE95"/>
  <c r="BE98"/>
  <c r="BE100"/>
  <c r="BE102"/>
  <c r="BE106"/>
  <c r="BE107"/>
  <c r="BE109"/>
  <c r="BE110"/>
  <c r="BE119"/>
  <c r="BE126"/>
  <c r="BK118"/>
  <c r="J118"/>
  <c r="J65"/>
  <c i="3" r="BE95"/>
  <c r="BE103"/>
  <c r="BE109"/>
  <c r="BE113"/>
  <c r="BE125"/>
  <c r="BE129"/>
  <c r="BE131"/>
  <c r="BE133"/>
  <c r="BE135"/>
  <c r="BE137"/>
  <c r="BE139"/>
  <c r="BE149"/>
  <c r="BE155"/>
  <c r="BE160"/>
  <c r="BE176"/>
  <c r="BE178"/>
  <c r="BE180"/>
  <c r="BE182"/>
  <c r="BE187"/>
  <c r="BE191"/>
  <c r="BE193"/>
  <c r="BE197"/>
  <c r="BE201"/>
  <c r="BE208"/>
  <c r="BE214"/>
  <c r="BE221"/>
  <c r="BE226"/>
  <c r="BE228"/>
  <c r="BE231"/>
  <c r="BE233"/>
  <c r="BE235"/>
  <c r="BE245"/>
  <c r="BE247"/>
  <c r="BE249"/>
  <c r="BE253"/>
  <c r="BE255"/>
  <c r="BE257"/>
  <c r="BE261"/>
  <c r="BE263"/>
  <c r="BE269"/>
  <c r="BE271"/>
  <c r="BE273"/>
  <c r="BE275"/>
  <c r="BE277"/>
  <c r="BE279"/>
  <c r="BE281"/>
  <c r="BE283"/>
  <c r="BE285"/>
  <c r="BE295"/>
  <c r="BE297"/>
  <c r="BE303"/>
  <c r="BE305"/>
  <c r="BE313"/>
  <c r="BE315"/>
  <c r="BE317"/>
  <c r="BE327"/>
  <c r="BE331"/>
  <c r="BE333"/>
  <c r="BE335"/>
  <c r="BE339"/>
  <c r="BE347"/>
  <c r="BE361"/>
  <c r="BE364"/>
  <c r="BE366"/>
  <c r="BE368"/>
  <c r="BE370"/>
  <c r="BE374"/>
  <c r="BE376"/>
  <c r="BE378"/>
  <c r="BE380"/>
  <c r="BE382"/>
  <c r="BE391"/>
  <c r="BE393"/>
  <c r="BE399"/>
  <c r="BE401"/>
  <c r="BE404"/>
  <c r="BE405"/>
  <c r="BE415"/>
  <c r="BE418"/>
  <c r="BE422"/>
  <c i="4" r="F55"/>
  <c r="BE88"/>
  <c r="BE91"/>
  <c r="BE94"/>
  <c r="BE97"/>
  <c r="BE98"/>
  <c r="BE99"/>
  <c r="BE101"/>
  <c r="BE104"/>
  <c r="BE106"/>
  <c r="BE107"/>
  <c r="BE108"/>
  <c r="BE109"/>
  <c r="BE110"/>
  <c r="BE111"/>
  <c r="BE116"/>
  <c r="BE120"/>
  <c r="BE124"/>
  <c r="BE128"/>
  <c r="BE134"/>
  <c r="BE136"/>
  <c r="BE138"/>
  <c r="BE142"/>
  <c r="BE144"/>
  <c r="BE147"/>
  <c r="BE148"/>
  <c i="3" r="F36"/>
  <c i="1" r="BC56"/>
  <c i="3" r="F37"/>
  <c i="1" r="BD56"/>
  <c i="2" r="F34"/>
  <c i="1" r="BA55"/>
  <c i="2" r="F35"/>
  <c i="1" r="BB55"/>
  <c i="4" r="F34"/>
  <c i="1" r="BA57"/>
  <c i="4" r="F36"/>
  <c i="1" r="BC57"/>
  <c i="2" r="J34"/>
  <c i="1" r="AW55"/>
  <c i="4" r="F37"/>
  <c i="1" r="BD57"/>
  <c i="2" r="F36"/>
  <c i="1" r="BC55"/>
  <c i="3" r="F34"/>
  <c i="1" r="BA56"/>
  <c i="4" r="F35"/>
  <c i="1" r="BB57"/>
  <c i="2" r="F37"/>
  <c i="1" r="BD55"/>
  <c i="3" r="J34"/>
  <c i="1" r="AW56"/>
  <c i="4" r="J34"/>
  <c i="1" r="AW57"/>
  <c i="3" r="F35"/>
  <c i="1" r="BB56"/>
  <c i="4" l="1" r="T84"/>
  <c r="T83"/>
  <c i="3" r="P93"/>
  <c r="P92"/>
  <c i="1" r="AU56"/>
  <c i="4" r="R84"/>
  <c r="R83"/>
  <c i="3" r="T93"/>
  <c r="T92"/>
  <c i="2" r="P87"/>
  <c r="P86"/>
  <c i="1" r="AU55"/>
  <c i="4" r="P84"/>
  <c r="P83"/>
  <c i="1" r="AU57"/>
  <c i="3" r="R93"/>
  <c r="R92"/>
  <c i="2" r="R87"/>
  <c r="R86"/>
  <c i="4" r="BK84"/>
  <c r="J84"/>
  <c r="J60"/>
  <c i="3" r="BK93"/>
  <c r="J93"/>
  <c r="J60"/>
  <c i="2" r="T87"/>
  <c r="T86"/>
  <c i="3" r="J94"/>
  <c r="J61"/>
  <c r="BK416"/>
  <c r="J416"/>
  <c r="J69"/>
  <c r="BK423"/>
  <c r="J423"/>
  <c r="J71"/>
  <c i="4" r="J85"/>
  <c r="J61"/>
  <c i="2" r="BK87"/>
  <c r="J87"/>
  <c r="J60"/>
  <c i="1" r="BC54"/>
  <c r="W32"/>
  <c i="3" r="J33"/>
  <c i="1" r="AV56"/>
  <c r="AT56"/>
  <c i="2" r="J33"/>
  <c i="1" r="AV55"/>
  <c r="AT55"/>
  <c i="4" r="J33"/>
  <c i="1" r="AV57"/>
  <c r="AT57"/>
  <c r="BB54"/>
  <c r="W31"/>
  <c r="BD54"/>
  <c r="W33"/>
  <c i="2" r="F33"/>
  <c i="1" r="AZ55"/>
  <c i="3" r="F33"/>
  <c i="1" r="AZ56"/>
  <c i="4" r="F33"/>
  <c i="1" r="AZ57"/>
  <c r="BA54"/>
  <c r="W30"/>
  <c i="2" l="1" r="BK86"/>
  <c r="J86"/>
  <c r="J59"/>
  <c i="3" r="BK92"/>
  <c r="J92"/>
  <c r="J59"/>
  <c i="4" r="BK83"/>
  <c r="J83"/>
  <c r="J59"/>
  <c i="1" r="AU54"/>
  <c r="AX54"/>
  <c r="AY54"/>
  <c r="AW54"/>
  <c r="AK30"/>
  <c r="AZ54"/>
  <c r="W29"/>
  <c i="2" l="1" r="J30"/>
  <c i="1" r="AG55"/>
  <c r="AN55"/>
  <c r="AV54"/>
  <c r="AK29"/>
  <c i="4" r="J30"/>
  <c i="1" r="AG57"/>
  <c r="AN57"/>
  <c i="3" r="J30"/>
  <c i="1" r="AG56"/>
  <c r="AN56"/>
  <c i="3" l="1" r="J39"/>
  <c i="4" r="J39"/>
  <c i="2" r="J39"/>
  <c i="1" r="AT54"/>
  <c r="AG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<sst xmlns="http://schemas.openxmlformats.org/spreadsheetml/2006/main">
  <si>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</si>
  <si>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</si>
  <si>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</si>
  <si>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</si>
  <si>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</si>
  <si>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{be67b39a-2716-407a-860a-6ced6a0dddd9}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</si>
  <si>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</si>
  <si>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</si>
  <si>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</si>
  <si>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</si>
  <si>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</si>
  <si>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</si>
  <si>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</si>
  <si>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</si>
  <si>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</si>
  <si>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TEPVOS_UO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</si>
  <si>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</si>
  <si>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</si>
  <si>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VODOMĚRNÉ ŠACHTY POD HOROU NA PŘIVADĚČI (u čp. 1072 - areál bývalý VAK)</t>
  </si>
  <si>
    <t>KSO:</t>
  </si>
  <si>
    <t>827 11 35</t>
  </si>
  <si>
    <t>CC-CZ:</t>
  </si>
  <si>
    <t>22223</t>
  </si>
  <si>
    <t>Místo:</t>
  </si>
  <si>
    <t>Ústí nad Orlicí, Střelecká ulice</t>
  </si>
  <si>
    <t>Datum:</t>
  </si>
  <si>
    <t>1. 10. 2020</t>
  </si>
  <si>
    <t>CZ-CPV:</t>
  </si>
  <si>
    <t>45231100-6</t>
  </si>
  <si>
    <t>CZ-CPA:</t>
  </si>
  <si>
    <t>42.21.12</t>
  </si>
  <si>
    <t>Zadavatel:</t>
  </si>
  <si>
    <t>IČ:</t>
  </si>
  <si>
    <t>25945793</t>
  </si>
  <si>
    <t>TEPVOS, spol. s r.o.</t>
  </si>
  <si>
    <t>DIČ:</t>
  </si>
  <si>
    <t>CZ25945793</t>
  </si>
  <si>
    <t>Uchazeč:</t>
  </si>
  <si>
    <t>Vyplň údaj</t>
  </si>
  <si>
    <t>Projektant:</t>
  </si>
  <si>
    <t>05074517</t>
  </si>
  <si>
    <t>Ing. Jan Falta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</si>
  <si>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</si>
  <si>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</si>
  <si>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</si>
  <si>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</si>
  <si>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</si>
  <si>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</si>
  <si>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</si>
  <si>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</si>
  <si>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</si>
  <si>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</si>
  <si>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</si>
  <si>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</si>
  <si>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</si>
  <si>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</si>
  <si>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</si>
  <si>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</si>
  <si>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</si>
  <si>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</si>
  <si>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</si>
  <si>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</si>
  <si>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</si>
  <si>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</si>
  <si>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</si>
  <si>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</si>
  <si>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</si>
  <si>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</si>
  <si>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</si>
  <si>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</si>
  <si>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</si>
  <si>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</si>
  <si>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</si>
  <si>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</si>
  <si>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</si>
  <si>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</si>
  <si>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</si>
  <si>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</si>
  <si>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</si>
  <si>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</si>
  <si>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</si>
  <si>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</si>
  <si>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</si>
  <si>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</si>
  <si>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</si>
  <si>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</si>
  <si>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Vedlejší a ostatní náklady</t>
  </si>
  <si>
    <t>1</t>
  </si>
  <si>
    <t>{bf8054bc-00c6-4379-879d-6739e9ffa915}</t>
  </si>
  <si>
    <t>2</t>
  </si>
  <si>
    <t>SO1</t>
  </si>
  <si>
    <t>SO 1 - Vodoměrná šachta + přepojení vodovodů</t>
  </si>
  <si>
    <t>ING</t>
  </si>
  <si>
    <t>{971d4035-a901-4b91-bb9b-e2646125c86b}</t>
  </si>
  <si>
    <t>SO2</t>
  </si>
  <si>
    <t>SO 2 - Sdělovací kabel pro vodoměrnou šachtu</t>
  </si>
  <si>
    <t>STA</t>
  </si>
  <si>
    <t>{ccd4a487-5c2b-4635-a38c-0a36462d079f}</t>
  </si>
  <si>
    <t>KRYCÍ LIST SOUPISU PRACÍ</t>
  </si>
  <si>
    <t>Objekt:</t>
  </si>
  <si>
    <t>VON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</si>
  <si>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</si>
  <si>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</si>
  <si>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</si>
  <si>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</si>
  <si>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</si>
  <si>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</si>
  <si>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</si>
  <si>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</si>
  <si>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</si>
  <si>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</si>
  <si>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</si>
  <si>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</si>
  <si>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</si>
  <si>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</si>
  <si>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</si>
  <si>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</si>
  <si>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</si>
  <si>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</si>
  <si>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</si>
  <si>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</si>
  <si>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</si>
  <si>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</si>
  <si>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</si>
  <si>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</si>
  <si>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</si>
  <si>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</si>
  <si>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</si>
  <si>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</si>
  <si>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</si>
  <si>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</si>
  <si>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</si>
  <si>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011114000</t>
  </si>
  <si>
    <t>Inženýrsko-geologický průzkum</t>
  </si>
  <si>
    <t>kpl</t>
  </si>
  <si>
    <t>CS ÚRS 2020 01</t>
  </si>
  <si>
    <t>1024</t>
  </si>
  <si>
    <t>1881083694</t>
  </si>
  <si>
    <t>VV</t>
  </si>
  <si>
    <t>"IG + HG dohled po dobu výstavby"1</t>
  </si>
  <si>
    <t>012203000</t>
  </si>
  <si>
    <t>Geodetické práce při provádění stavby</t>
  </si>
  <si>
    <t>1109433464</t>
  </si>
  <si>
    <t>P</t>
  </si>
  <si>
    <t>Poznámka k položce:_x000d_
Geodetické vytyčení stavby, vytyčení inženýrských sítí pro celou stavbu, včetně dočasné stabilizace</t>
  </si>
  <si>
    <t>"vytyčení stávajících IS"1</t>
  </si>
  <si>
    <t>3</t>
  </si>
  <si>
    <t>012303000</t>
  </si>
  <si>
    <t>Geodetické práce po výstavbě</t>
  </si>
  <si>
    <t>1359758681</t>
  </si>
  <si>
    <t>4</t>
  </si>
  <si>
    <t>013254000</t>
  </si>
  <si>
    <t>Dokumentace skutečného provedení stavby</t>
  </si>
  <si>
    <t>2099339856</t>
  </si>
  <si>
    <t>"vyhotovení dokumentace skutečného provedení stavby dle přílohy č. 7 vyhl. č. 499/2006 Sb."1</t>
  </si>
  <si>
    <t>VRN3</t>
  </si>
  <si>
    <t>Zařízení staveniště</t>
  </si>
  <si>
    <t>030001000</t>
  </si>
  <si>
    <t>1762804444</t>
  </si>
  <si>
    <t>Poznámka k položce:_x000d_
Náklady související s vybudováním, provozem a likvidací zařízení staveniště.</t>
  </si>
  <si>
    <t>6</t>
  </si>
  <si>
    <t>034002000</t>
  </si>
  <si>
    <t>Zabezpečení staveniště</t>
  </si>
  <si>
    <t>-1879129164</t>
  </si>
  <si>
    <t>"provizorní zabezpečení staveniště proti nebezpečí nebo pádu do výkopiště po dobu 1 měsíce"1</t>
  </si>
  <si>
    <t>7</t>
  </si>
  <si>
    <t>034403000</t>
  </si>
  <si>
    <t>Osvětlení staveniště</t>
  </si>
  <si>
    <t>1669457540</t>
  </si>
  <si>
    <t>Poznámka k položce:_x000d_
Dopravní značení na staveništi i v jeho bezprostředním okolí - dopravně inženýrské opatření, instalace dopravního značení pro celou stavbu.</t>
  </si>
  <si>
    <t>"zpracování DIO, provedení dopravního značení"1</t>
  </si>
  <si>
    <t>8</t>
  </si>
  <si>
    <t>034503000</t>
  </si>
  <si>
    <t>Informační tabule na staveništi</t>
  </si>
  <si>
    <t>-1573177532</t>
  </si>
  <si>
    <t>9</t>
  </si>
  <si>
    <t>039103000</t>
  </si>
  <si>
    <t>Rozebrání, bourání a odvoz zařízení staveniště</t>
  </si>
  <si>
    <t>1435149723</t>
  </si>
  <si>
    <t>10</t>
  </si>
  <si>
    <t>039203000</t>
  </si>
  <si>
    <t>Úprava terénu po zrušení zařízení staveniště</t>
  </si>
  <si>
    <t>1370629068</t>
  </si>
  <si>
    <t>VRN4</t>
  </si>
  <si>
    <t>Inženýrská činnost</t>
  </si>
  <si>
    <t>11</t>
  </si>
  <si>
    <t>041403000</t>
  </si>
  <si>
    <t>Koordinátor BOZP na staveništi</t>
  </si>
  <si>
    <t>433146751</t>
  </si>
  <si>
    <t>12</t>
  </si>
  <si>
    <t>043103000</t>
  </si>
  <si>
    <t>Zkoušky bez rozlišení</t>
  </si>
  <si>
    <t>1543208464</t>
  </si>
  <si>
    <t>Poznámka k položce:_x000d_
Komplexní zkoušky únosnosti zemní pláně, zkoušky zhutnění stavebních rýh.</t>
  </si>
  <si>
    <t>"zkoušky hutnění stavební rýhy"0,5</t>
  </si>
  <si>
    <t>"zkoušky hutnění pláně pod komunikacemi"0,5</t>
  </si>
  <si>
    <t>Součet</t>
  </si>
  <si>
    <t>VRN6</t>
  </si>
  <si>
    <t>Územní vlivy</t>
  </si>
  <si>
    <t>13</t>
  </si>
  <si>
    <t>062103000</t>
  </si>
  <si>
    <t>Překládání nákladu</t>
  </si>
  <si>
    <t>-646236761</t>
  </si>
  <si>
    <t>"náklady spojené s dopravou jímky, zajištění jeřábu"1</t>
  </si>
  <si>
    <t>VRN7</t>
  </si>
  <si>
    <t>Provozní vlivy</t>
  </si>
  <si>
    <t>14</t>
  </si>
  <si>
    <t>075103000</t>
  </si>
  <si>
    <t>Ochranná pásma elektrického vedení</t>
  </si>
  <si>
    <t>1294865962</t>
  </si>
  <si>
    <t>VRN9</t>
  </si>
  <si>
    <t>Ostatní náklady</t>
  </si>
  <si>
    <t>091003050</t>
  </si>
  <si>
    <t xml:space="preserve">Kopané sondy pro ověření stávajícího potrubí </t>
  </si>
  <si>
    <t>-1067251405</t>
  </si>
  <si>
    <t>16</t>
  </si>
  <si>
    <t>091003060</t>
  </si>
  <si>
    <t>Náklady na statické zajištění VDŠ proti vztlaku</t>
  </si>
  <si>
    <t>-764691721</t>
  </si>
  <si>
    <t>17</t>
  </si>
  <si>
    <t>091003070</t>
  </si>
  <si>
    <t>Ochrana příjezdové cesty před jejím poškozením při průjezdu těžké techniky</t>
  </si>
  <si>
    <t>-1863157821</t>
  </si>
  <si>
    <t>18</t>
  </si>
  <si>
    <t>091003080</t>
  </si>
  <si>
    <t>Práce na odstranění překážek, závěsných telekomunikačních kabelů</t>
  </si>
  <si>
    <t>-2020470078</t>
  </si>
  <si>
    <t>19</t>
  </si>
  <si>
    <t>091003090</t>
  </si>
  <si>
    <t>Zajištění dopravy, montáž a montážní jeřáb v místě realizace</t>
  </si>
  <si>
    <t>922467410</t>
  </si>
  <si>
    <t>20</t>
  </si>
  <si>
    <t>091804000</t>
  </si>
  <si>
    <t>Náklady na úplný rozbor vody</t>
  </si>
  <si>
    <t>340218047</t>
  </si>
  <si>
    <t>SO1 - SO 1 - Vodoměrná šachta + přepojení vodovodů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</si>
  <si>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</si>
  <si>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</si>
  <si>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</si>
  <si>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</si>
  <si>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</si>
  <si>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</si>
  <si>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</si>
  <si>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</si>
  <si>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</si>
  <si>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</si>
  <si>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</si>
  <si>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M - Práce a dodávky M</t>
  </si>
  <si>
    <t xml:space="preserve">    23-M - Montáže potrubí</t>
  </si>
  <si>
    <t>HSV</t>
  </si>
  <si>
    <t>Práce a dodávky HSV</t>
  </si>
  <si>
    <t>Zemní práce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</si>
  <si>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</si>
  <si>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</si>
  <si>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m2</t>
  </si>
  <si>
    <t>-1507610360</t>
  </si>
  <si>
    <t>"rozebrání stávající asfaltové plochy"16*4,5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</si>
  <si>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</si>
  <si>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</si>
  <si>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1698065819</t>
  </si>
  <si>
    <t>115101201</t>
  </si>
  <si>
    <t>Čerpání vody na dopravní výšku do 10 m s uvažovaným průměrným přítokem do 500 l/min</t>
  </si>
  <si>
    <t>hod</t>
  </si>
  <si>
    <t>-205496231</t>
  </si>
  <si>
    <t>24*20</t>
  </si>
  <si>
    <t>115101301</t>
  </si>
  <si>
    <t>Pohotovost záložní čerpací soupravy pro dopravní výšku do 10 m s uvažovaným průměrným přítokem do 500 l/min</t>
  </si>
  <si>
    <t>den</t>
  </si>
  <si>
    <t>1231294098</t>
  </si>
  <si>
    <t>121151113</t>
  </si>
  <si>
    <t>Sejmutí ornice strojně při souvislé ploše přes 100 do 500 m2, tl. vrstvy do 200 mm</t>
  </si>
  <si>
    <t>-549154879</t>
  </si>
  <si>
    <t>"závěrečné terénní úpravy"24*2+20*3</t>
  </si>
  <si>
    <t>132154202</t>
  </si>
  <si>
    <t>Hloubení zapažených rýh šířky přes 800 do 2 000 mm strojně s urovnáním dna do předepsaného profilu a spádu v hornině třídy těžitelnosti I skupiny 1 a 2 přes 20 do 50 m3</t>
  </si>
  <si>
    <t>m3</t>
  </si>
  <si>
    <t>-1186750543</t>
  </si>
  <si>
    <t>"rýha pro potrubí"22*1,2*1,8*0,20</t>
  </si>
  <si>
    <t>"rýha pro odvodňovací potrubí"24*1,2*2,4*0,20</t>
  </si>
  <si>
    <t>132254202</t>
  </si>
  <si>
    <t>Hloubení zapažených rýh šířky přes 800 do 2 000 mm strojně s urovnáním dna do předepsaného profilu a spádu v hornině třídy těžitelnosti I skupiny 3 přes 20 do 50 m3</t>
  </si>
  <si>
    <t>820161678</t>
  </si>
  <si>
    <t>"rýha pro potrubí"22*1,2*1,8*0,40</t>
  </si>
  <si>
    <t>"rýha pro odvodňovací potrubí"24*1,2*2,4*0,40</t>
  </si>
  <si>
    <t>132354202</t>
  </si>
  <si>
    <t>Hloubení zapažených rýh šířky přes 800 do 2 000 mm strojně s urovnáním dna do předepsaného profilu a spádu v hornině třídy těžitelnosti II skupiny 4 přes 20 do 50 m3</t>
  </si>
  <si>
    <t>2007236971</t>
  </si>
  <si>
    <t>133154102</t>
  </si>
  <si>
    <t>Hloubení zapažených šachet strojně v hornině třídy těžitelnosti I skupiny 1 a 2 přes 20 do 50 m3</t>
  </si>
  <si>
    <t>1593946890</t>
  </si>
  <si>
    <t>"jáma pro šachtu"10*5*(2,7-0,3)*0,20</t>
  </si>
  <si>
    <t>133254102</t>
  </si>
  <si>
    <t>Hloubení zapažených šachet strojně v hornině třídy těžitelnosti I skupiny 3 přes 20 do 50 m3</t>
  </si>
  <si>
    <t>1359083850</t>
  </si>
  <si>
    <t>"jáma pro šachtu"10*5*(2,7-0,3)*0,40</t>
  </si>
  <si>
    <t>133354102</t>
  </si>
  <si>
    <t>Hloubení zapažených šachet strojně v hornině třídy těžitelnosti II skupiny 4 přes 20 do 50 m3</t>
  </si>
  <si>
    <t>1485922493</t>
  </si>
  <si>
    <t>151101101</t>
  </si>
  <si>
    <t>Zřízení pažení a rozepření stěn rýh pro podzemní vedení příložné pro jakoukoliv mezerovitost, hloubky do 2 m</t>
  </si>
  <si>
    <t>-46313049</t>
  </si>
  <si>
    <t>"rýha pro potrubí"22*1,8*2</t>
  </si>
  <si>
    <t>151101102</t>
  </si>
  <si>
    <t>Zřízení pažení a rozepření stěn rýh pro podzemní vedení příložné pro jakoukoliv mezerovitost, hloubky do 4 m</t>
  </si>
  <si>
    <t>-1162325360</t>
  </si>
  <si>
    <t>"rýha pro odvodňovací potrubí"24*2,4*2</t>
  </si>
  <si>
    <t>151101111</t>
  </si>
  <si>
    <t>Odstranění pažení a rozepření stěn rýh pro podzemní vedení s uložením materiálu na vzdálenost do 3 m od kraje výkopu příložné, hloubky do 2 m</t>
  </si>
  <si>
    <t>228387093</t>
  </si>
  <si>
    <t>151101112</t>
  </si>
  <si>
    <t>Odstranění pažení a rozepření stěn rýh pro podzemní vedení s uložením materiálu na vzdálenost do 3 m od kraje výkopu příložné, hloubky přes 2 do 4 m</t>
  </si>
  <si>
    <t>1341217780</t>
  </si>
  <si>
    <t>151201401</t>
  </si>
  <si>
    <t>Zřízení vzepření zapažených stěn výkopů s potřebným přepažováním při pažení zátažném, hloubky do 4 m</t>
  </si>
  <si>
    <t>631634863</t>
  </si>
  <si>
    <t>"jáma pro šachtu"10*2,7*2+5*2,7*2</t>
  </si>
  <si>
    <t>151201411</t>
  </si>
  <si>
    <t>Odstranění vzepření stěn výkopů s uložením materiálu na vzdálenost do 3 m od kraje výkopu při pažení zátažném, hloubky do 4 m</t>
  </si>
  <si>
    <t>512013765</t>
  </si>
  <si>
    <t>151501501</t>
  </si>
  <si>
    <t>Přepažování rozepření zapažených stěn výkopů při pažení zátažném, hloubky do 4 m</t>
  </si>
  <si>
    <t>189767890</t>
  </si>
  <si>
    <t>"jáma pro šachtu"10*5*2,7</t>
  </si>
  <si>
    <t>151501601</t>
  </si>
  <si>
    <t>Přepažování vzepření zapažených stěn výkopů při roubení zátažném, hloubky do 4 m</t>
  </si>
  <si>
    <t>-300584460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</si>
  <si>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</si>
  <si>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</si>
  <si>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852366522</t>
  </si>
  <si>
    <t>"vytlačený objem šachta"8,5*3,1*2,4*0,60</t>
  </si>
  <si>
    <t>"vytlačený objem rýha pro potrubí"(6*1,2*(0,10+0,25+0,30)+16*1,2*(0,1+0,3+0,30))*0,60</t>
  </si>
  <si>
    <t>"vytlačený objem rýha pro odvodňovací potrubí"24*1,2*(0,10+0,15+0,30)*0,60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</si>
  <si>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</si>
  <si>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</si>
  <si>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993966819</t>
  </si>
  <si>
    <t>"vytlačený objem šachta"8,5*3,1*2,4*0,40</t>
  </si>
  <si>
    <t>"vytlačený objem rýha pro potrubí"(6*1,2*(0,10+0,25+0,30)+16*1,2*(0,1+0,3+0,30))*0,40</t>
  </si>
  <si>
    <t>"vytlačený objem rýha pro odvodňovací potrubí"24*1,2*(0,10+0,15+0,30)*0,40</t>
  </si>
  <si>
    <t>22</t>
  </si>
  <si>
    <t>171201221</t>
  </si>
  <si>
    <t>Poplatek za uložení stavebního odpadu na skládce (skládkovné) zeminy a kamení zatříděného do Katalogu odpadů pod kódem 17 05 04</t>
  </si>
  <si>
    <t>t</t>
  </si>
  <si>
    <t>144845460</t>
  </si>
  <si>
    <t>"vytlačený objem šachta"8,5*3,1*2,4</t>
  </si>
  <si>
    <t>"vytlačený objem rýha pro potrubí"6*1,2*(0,10+0,25+0,30)+16*1,2*(0,1+0,3+0,30)</t>
  </si>
  <si>
    <t>"vytlačený objem rýha pro odvodňovací potrubí"24*1,2*(0,10+0,15+0,30)</t>
  </si>
  <si>
    <t>97,2*2 'Přepočtené koeficientem množství</t>
  </si>
  <si>
    <t>23</t>
  </si>
  <si>
    <t>171251201</t>
  </si>
  <si>
    <t>Uložení sypaniny na skládky nebo meziskládky bez hutnění s upravením uložené sypaniny do předepsaného tvaru</t>
  </si>
  <si>
    <t>1419697452</t>
  </si>
  <si>
    <t>24</t>
  </si>
  <si>
    <t>174151101</t>
  </si>
  <si>
    <t>Zásyp sypaninou z jakékoliv horniny strojně s uložením výkopku ve vrstvách se zhutněním jam, šachet, rýh nebo kolem objektů v těchto vykopávkách</t>
  </si>
  <si>
    <t>1942076736</t>
  </si>
  <si>
    <t>"zásyp VDŠ vykopanou zeminou"10*5*(2,7-0,3)-8,5*3,1*2,4</t>
  </si>
  <si>
    <t>"rýha pro potrubí"6*1,2*(1,8-0,10-0,25-0,30)+16*1,2*(1,8-0,10-0,30-0,30)</t>
  </si>
  <si>
    <t>"rýha pro odvodňovací potrubí"24*1,2*(2,30-0,10-0,15-0,30)</t>
  </si>
  <si>
    <t>25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</si>
  <si>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</si>
  <si>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</si>
  <si>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-32788265</t>
  </si>
  <si>
    <t>"rýha pro potrubí DN250"6*1,2*(0,25+0,30)-(0,25*0,25*0,25*6)</t>
  </si>
  <si>
    <t>"rýha pro potrubí DN300"16*1,2*(0,30+0,30)-(0,25*0,25*0,30*16)</t>
  </si>
  <si>
    <t>"rýha pro odvodňovací potrubí"24*1,2*0,45</t>
  </si>
  <si>
    <t>26</t>
  </si>
  <si>
    <t>M</t>
  </si>
  <si>
    <t>58331200</t>
  </si>
  <si>
    <t>štěrkopísek netříděný zásypový</t>
  </si>
  <si>
    <t>-338681025</t>
  </si>
  <si>
    <t>28,046*2 'Přepočtené koeficientem množství</t>
  </si>
  <si>
    <t>27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</si>
  <si>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</si>
  <si>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</si>
  <si>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-265459227</t>
  </si>
  <si>
    <t>28</t>
  </si>
  <si>
    <t>181311103</t>
  </si>
  <si>
    <t>Rozprostření a urovnání ornice v rovině nebo ve svahu sklonu do 1:5 ručně při souvislé ploše, tl. vrstvy do 200 mm</t>
  </si>
  <si>
    <t>-1187905839</t>
  </si>
  <si>
    <t>29</t>
  </si>
  <si>
    <t>181411121</t>
  </si>
  <si>
    <t>Založení trávníku na půdě předem připravené plochy do 1000 m2 výsevem včetně utažení lučního v rovině nebo na svahu do 1:5</t>
  </si>
  <si>
    <t>87537486</t>
  </si>
  <si>
    <t>30</t>
  </si>
  <si>
    <t>00572470</t>
  </si>
  <si>
    <t>osivo směs travní univerzál</t>
  </si>
  <si>
    <t>kg</t>
  </si>
  <si>
    <t>-754861833</t>
  </si>
  <si>
    <t>Svislé a kompletní konstrukce</t>
  </si>
  <si>
    <t>31</t>
  </si>
  <si>
    <t>388129330R</t>
  </si>
  <si>
    <t>Montáž ŽB prefabrikované armaturní šachty</t>
  </si>
  <si>
    <t>kus</t>
  </si>
  <si>
    <t>1922755432</t>
  </si>
  <si>
    <t>"VDŠ"1</t>
  </si>
  <si>
    <t>32</t>
  </si>
  <si>
    <t>PRO.00025G</t>
  </si>
  <si>
    <t>dodávka armaturní šachty</t>
  </si>
  <si>
    <t>715268430</t>
  </si>
  <si>
    <t>Poznámka k položce:_x000d_
specifikace šachty:_x000d_
prefa šachta z vodonepropustného betonu SCC 45/55, XC4, XD3_x000d_
1 ks 3084 (vnitřní 2,80 x 8,20 m, výška 2,00 m), tl. stěn 0,15 m, tl. dna 0,20 m_x000d_
1 ks krycí deska 3084, tl. 0,20 m, pojížděná do n.t.40 tun_x000d_
dno se sklonem 1-2 % a s čerpací prohlubní hl. 50 mm_x000d_
3x vstupní komín v=0,30 m_x000d_
1x žebřík z kompozitu 2,5m s výsuvným madlem</t>
  </si>
  <si>
    <t>Vodorovné konstrukce</t>
  </si>
  <si>
    <t>33</t>
  </si>
  <si>
    <t>451573111</t>
  </si>
  <si>
    <t>Lože pod potrubí, stoky a drobné objekty v otevřeném výkopu z písku a štěrkopísku do 63 mm</t>
  </si>
  <si>
    <t>1283768479</t>
  </si>
  <si>
    <t>"pod VDŠ"0,30*9*3,5</t>
  </si>
  <si>
    <t>34</t>
  </si>
  <si>
    <t>452112131</t>
  </si>
  <si>
    <t>Osazení betonových dílců prstenců nebo rámů pod poklopy a mříže, výšky přes 200 mm</t>
  </si>
  <si>
    <t>1730748380</t>
  </si>
  <si>
    <t>"poklopy na VDŠ"3</t>
  </si>
  <si>
    <t>35</t>
  </si>
  <si>
    <t>59224149</t>
  </si>
  <si>
    <t>prstenec šachtový vyrovnávací betonový rovný 625x100x120mm</t>
  </si>
  <si>
    <t>1370957444</t>
  </si>
  <si>
    <t>"poklopy na VDŠ"6</t>
  </si>
  <si>
    <t>36</t>
  </si>
  <si>
    <t>452313131</t>
  </si>
  <si>
    <t>Podkladní a zajišťovací konstrukce z betonu prostého v otevřeném výkopu bloky pro potrubí z betonu tř. C 12/15</t>
  </si>
  <si>
    <t>793817527</t>
  </si>
  <si>
    <t>"betonové bloky pod potrubí-armatury-10 ks - ve AŠ"1,2</t>
  </si>
  <si>
    <t>"betonové bloky pod potrubí - mimo AŠ"3</t>
  </si>
  <si>
    <t>37</t>
  </si>
  <si>
    <t>452353101</t>
  </si>
  <si>
    <t>Bednění podkladních a zajišťovacích konstrukcí v otevřeném výkopu bloků pro potrubí</t>
  </si>
  <si>
    <t>-455159851</t>
  </si>
  <si>
    <t>"betonové bloky pod potrubí - v AŠ"0,5*0,5*4*10</t>
  </si>
  <si>
    <t>"betonové bloky pod potrubí - mimo AŠ"0,5*0,5*4*25</t>
  </si>
  <si>
    <t>Komunikace</t>
  </si>
  <si>
    <t>38</t>
  </si>
  <si>
    <t>564861111</t>
  </si>
  <si>
    <t>Podklad ze štěrkodrti ŠD s rozprostřením a zhutněním, po zhutnění tl. 200 mm</t>
  </si>
  <si>
    <t>-321976994</t>
  </si>
  <si>
    <t>"asfaltová komunikace"16*4,5</t>
  </si>
  <si>
    <t>39</t>
  </si>
  <si>
    <t>565145111</t>
  </si>
  <si>
    <t>Asfaltový beton vrstva podkladní ACP 16 (obalované kamenivo střednězrnné - OKS) s rozprostřením a zhutněním v pruhu šířky přes 1,5 do 3 m, po zhutnění tl. 60 mm</t>
  </si>
  <si>
    <t>2085954440</t>
  </si>
  <si>
    <t>"asfaltová komunikace"72</t>
  </si>
  <si>
    <t>40</t>
  </si>
  <si>
    <t>573111112</t>
  </si>
  <si>
    <t>Postřik infiltrační PI z asfaltu silničního s posypem kamenivem, v množství 1,00 kg/m2</t>
  </si>
  <si>
    <t>-1217853033</t>
  </si>
  <si>
    <t>41</t>
  </si>
  <si>
    <t>573211109</t>
  </si>
  <si>
    <t>Postřik spojovací PS bez posypu kamenivem z asfaltu silničního, v množství 0,50 kg/m2</t>
  </si>
  <si>
    <t>-812023387</t>
  </si>
  <si>
    <t>"asfaltová komunikace"78</t>
  </si>
  <si>
    <t>42</t>
  </si>
  <si>
    <t>577134111</t>
  </si>
  <si>
    <t>Asfaltový beton vrstva obrusná ACO 11 (ABS) s rozprostřením a se zhutněním z nemodifikovaného asfaltu v pruhu šířky do 3 m tř. I, po zhutnění tl. 40 mm</t>
  </si>
  <si>
    <t>-1446804166</t>
  </si>
  <si>
    <t>Trubní vedení</t>
  </si>
  <si>
    <t>43</t>
  </si>
  <si>
    <t>851361131</t>
  </si>
  <si>
    <t>Montáž potrubí z trub litinových tlakových hrdlových v otevřeném výkopu s integrovaným těsněním DN 250</t>
  </si>
  <si>
    <t>m</t>
  </si>
  <si>
    <t>-725815724</t>
  </si>
  <si>
    <t>"přívodní potrubí do šachty"3</t>
  </si>
  <si>
    <t>"propojení směr Kerhartice"3</t>
  </si>
  <si>
    <t>44</t>
  </si>
  <si>
    <t>55253063</t>
  </si>
  <si>
    <t>trouba vodovodní litinová hrdlová Pz s obalem z modifikované cementové malty dl 6m DN 250</t>
  </si>
  <si>
    <t>-1766481236</t>
  </si>
  <si>
    <t>6*1,01 'Přepočtené koeficientem množství</t>
  </si>
  <si>
    <t>45</t>
  </si>
  <si>
    <t>851371131</t>
  </si>
  <si>
    <t>Montáž potrubí z trub litinových tlakových hrdlových v otevřeném výkopu s integrovaným těsněním DN 300</t>
  </si>
  <si>
    <t>-206557744</t>
  </si>
  <si>
    <t>"propojení směr město"8*2</t>
  </si>
  <si>
    <t>46</t>
  </si>
  <si>
    <t>55253064</t>
  </si>
  <si>
    <t>trouba vodovodní litinová hrdlová Pz s obalem z modifikované cementové malty dl 6m DN 300</t>
  </si>
  <si>
    <t>-1053448819</t>
  </si>
  <si>
    <t>16*1,01 'Přepočtené koeficientem množství</t>
  </si>
  <si>
    <t>47</t>
  </si>
  <si>
    <t>857242122</t>
  </si>
  <si>
    <t>Montáž litinových tvarovek na potrubí litinovém tlakovém jednoosých na potrubí z trub přírubových v otevřeném výkopu, kanálu nebo v šachtě DN 80</t>
  </si>
  <si>
    <t>-1022894114</t>
  </si>
  <si>
    <t>"výpis tvarovek a armatur"1</t>
  </si>
  <si>
    <t>48</t>
  </si>
  <si>
    <t>HWL.505008020016</t>
  </si>
  <si>
    <t>KOLENO PATNÍ PŘÍRUBOVÉ DLOUHÉ 80</t>
  </si>
  <si>
    <t>2080321445</t>
  </si>
  <si>
    <t>49</t>
  </si>
  <si>
    <t>857312122</t>
  </si>
  <si>
    <t>Montáž litinových tvarovek na potrubí litinovém tlakovém jednoosých na potrubí z trub přírubových v otevřeném výkopu, kanálu nebo v šachtě DN 150</t>
  </si>
  <si>
    <t>26754477</t>
  </si>
  <si>
    <t>"výpis tvarovek a armatur"6</t>
  </si>
  <si>
    <t>50</t>
  </si>
  <si>
    <t>HWL.850015030016</t>
  </si>
  <si>
    <t>TVAROVKA FF KUS 150/300</t>
  </si>
  <si>
    <t>-819614321</t>
  </si>
  <si>
    <t>51</t>
  </si>
  <si>
    <t>857361131</t>
  </si>
  <si>
    <t>Montáž litinových tvarovek na potrubí litinovém tlakovém jednoosých na potrubí z trub hrdlových v otevřeném výkopu, kanálu nebo v šachtě s integrovaným těsněním DN 250</t>
  </si>
  <si>
    <t>1633667940</t>
  </si>
  <si>
    <t>"výpis tvarovek a armatur"3+3+2+1</t>
  </si>
  <si>
    <t>52</t>
  </si>
  <si>
    <t>HWL.799425000010</t>
  </si>
  <si>
    <t>SYNOFLEX - S PŘÍRUBOU 250 (265-310)</t>
  </si>
  <si>
    <t>383512347</t>
  </si>
  <si>
    <t>"výpis tvarovek a armatur"3</t>
  </si>
  <si>
    <t>53</t>
  </si>
  <si>
    <t>HWL.760225027410</t>
  </si>
  <si>
    <t>PŘÍRUBA - TAH - LITINA 250/274</t>
  </si>
  <si>
    <t>2015159999</t>
  </si>
  <si>
    <t>54</t>
  </si>
  <si>
    <t>55253921</t>
  </si>
  <si>
    <t>koleno hrdlové z tvárné litiny,práškový epoxid tl 250µm MMK-kus DN 250-22,5°</t>
  </si>
  <si>
    <t>1243586610</t>
  </si>
  <si>
    <t>"výpis tvarovek a armatur"2</t>
  </si>
  <si>
    <t>55</t>
  </si>
  <si>
    <t>55253933</t>
  </si>
  <si>
    <t>koleno hrdlové z tvárné litiny,práškový epoxid tl 250µm MMK-kus DN 250-30°</t>
  </si>
  <si>
    <t>-1970528814</t>
  </si>
  <si>
    <t>56</t>
  </si>
  <si>
    <t>857362122</t>
  </si>
  <si>
    <t>Montáž litinových tvarovek na potrubí litinovém tlakovém jednoosých na potrubí z trub přírubových v otevřeném výkopu, kanálu nebo v šachtě DN 250</t>
  </si>
  <si>
    <t>1757365782</t>
  </si>
  <si>
    <t>"výpis tvarovek a armatur"3+4</t>
  </si>
  <si>
    <t>57</t>
  </si>
  <si>
    <t>HWL.991025000010</t>
  </si>
  <si>
    <t>LAPAČ NEČISTOT 250</t>
  </si>
  <si>
    <t>-1073183385</t>
  </si>
  <si>
    <t>58</t>
  </si>
  <si>
    <t>HWL.855025015016</t>
  </si>
  <si>
    <t>TVAROVKA REDUKČNÍ FFR PN16 250-150 PN16</t>
  </si>
  <si>
    <t>-1555758892</t>
  </si>
  <si>
    <t>"výpis tvarovek a armatur"4</t>
  </si>
  <si>
    <t>59</t>
  </si>
  <si>
    <t>857364122</t>
  </si>
  <si>
    <t>Montáž litinových tvarovek na potrubí litinovém tlakovém odbočných na potrubí z trub přírubových v otevřeném výkopu, kanálu nebo v šachtě DN 250</t>
  </si>
  <si>
    <t>1614912400</t>
  </si>
  <si>
    <t>"výpis tvarovek a armatur"2+1</t>
  </si>
  <si>
    <t>60</t>
  </si>
  <si>
    <t>55253543</t>
  </si>
  <si>
    <t>tvarovka přírubová litinová s přírubovou odbočkou,práškový epoxid tl 250µm T-kus DN 250/250</t>
  </si>
  <si>
    <t>1774481934</t>
  </si>
  <si>
    <t>61</t>
  </si>
  <si>
    <t>55253538</t>
  </si>
  <si>
    <t>tvarovka přírubová litinová s přírubovou odbočkou,práškový epoxid tl 250µm T-kus DN 250/80</t>
  </si>
  <si>
    <t>-1328426233</t>
  </si>
  <si>
    <t>62</t>
  </si>
  <si>
    <t>857371131</t>
  </si>
  <si>
    <t>Montáž litinových tvarovek na potrubí litinovém tlakovém jednoosých na potrubí z trub hrdlových v otevřeném výkopu, kanálu nebo v šachtě s integrovaným těsněním DN 300</t>
  </si>
  <si>
    <t>-677470134</t>
  </si>
  <si>
    <t>"výpis tvarovek a armatur"2+2+4</t>
  </si>
  <si>
    <t>63</t>
  </si>
  <si>
    <t>HWL.797430000016</t>
  </si>
  <si>
    <t>SYNOFLEX - SPOJKA 300 (313-356)</t>
  </si>
  <si>
    <t>923447804</t>
  </si>
  <si>
    <t>64</t>
  </si>
  <si>
    <t>HWL.799430000010</t>
  </si>
  <si>
    <t>SYNOFLEX - S PŘÍRUBOU 300 (313-356)</t>
  </si>
  <si>
    <t>-1688999544</t>
  </si>
  <si>
    <t>65</t>
  </si>
  <si>
    <t>55253946</t>
  </si>
  <si>
    <t>koleno hrdlové z tvárné litiny,práškový epoxid tl 250µm MMK-kus DN 300-45°</t>
  </si>
  <si>
    <t>1976456210</t>
  </si>
  <si>
    <t>66</t>
  </si>
  <si>
    <t>857372122</t>
  </si>
  <si>
    <t>Montáž litinových tvarovek na potrubí litinovém tlakovém jednoosých na potrubí z trub přírubových v otevřeném výkopu, kanálu nebo v šachtě DN 300</t>
  </si>
  <si>
    <t>-1548432487</t>
  </si>
  <si>
    <t>67</t>
  </si>
  <si>
    <t>HWL.855030015016</t>
  </si>
  <si>
    <t>TVAROVKA REDUKČNÍ FFR PN16 300-150 PN16</t>
  </si>
  <si>
    <t>1098888181</t>
  </si>
  <si>
    <t>68</t>
  </si>
  <si>
    <t>871315231</t>
  </si>
  <si>
    <t>Kanalizační potrubí z tvrdého PVC v otevřeném výkopu ve sklonu do 20 %, hladkého plnostěnného jednovrstvého, tuhost třídy SN 10 DN 160</t>
  </si>
  <si>
    <t>-1645029726</t>
  </si>
  <si>
    <t>"odvodnění šachty"24</t>
  </si>
  <si>
    <t>69</t>
  </si>
  <si>
    <t>871361211</t>
  </si>
  <si>
    <t>Montáž vodovodního potrubí z plastů v otevřeném výkopu z polyetylenu PE 100 svařovaných elektrotvarovkou SDR 11/PN16 D 250 x 22,7 mm</t>
  </si>
  <si>
    <t>-1865548536</t>
  </si>
  <si>
    <t>"provizorní přepojení potrubí"10</t>
  </si>
  <si>
    <t>70</t>
  </si>
  <si>
    <t>28613564</t>
  </si>
  <si>
    <t>potrubí dvouvrstvé PE100 RC SDR11 250x22,7 dl 100m</t>
  </si>
  <si>
    <t>1025959455</t>
  </si>
  <si>
    <t>71</t>
  </si>
  <si>
    <t>871361811</t>
  </si>
  <si>
    <t>Bourání stávajícího potrubí z polyetylenu v otevřeném výkopu D přes 225 do 280 mm</t>
  </si>
  <si>
    <t>288883807</t>
  </si>
  <si>
    <t>72</t>
  </si>
  <si>
    <t>877315211</t>
  </si>
  <si>
    <t>Montáž tvarovek na kanalizačním potrubí z trub z plastu z tvrdého PVC nebo z polypropylenu v otevřeném výkopu jednoosých DN 160</t>
  </si>
  <si>
    <t>257410783</t>
  </si>
  <si>
    <t>"zpětná klapka"1</t>
  </si>
  <si>
    <t>73</t>
  </si>
  <si>
    <t>4410050812R</t>
  </si>
  <si>
    <t>Zpětná klapka včetně šachty 400/KG 200, s hliníkovou tyčí, na hladkou trubku</t>
  </si>
  <si>
    <t>1229408799</t>
  </si>
  <si>
    <t>74</t>
  </si>
  <si>
    <t>877351110</t>
  </si>
  <si>
    <t>Montáž tvarovek na vodovodním plastovém potrubí z polyetylenu PE 100 elektrotvarovek SDR 11/PN16 kolen 45° d 200</t>
  </si>
  <si>
    <t>235711021</t>
  </si>
  <si>
    <t>75</t>
  </si>
  <si>
    <t>28614955</t>
  </si>
  <si>
    <t>elektrokoleno 45° PE 100 PN16 D 250mm</t>
  </si>
  <si>
    <t>1574154812</t>
  </si>
  <si>
    <t>76</t>
  </si>
  <si>
    <t>877351112</t>
  </si>
  <si>
    <t>Montáž tvarovek na vodovodním plastovém potrubí z polyetylenu PE 100 elektrotvarovek SDR 11/PN16 kolen 90° d 200</t>
  </si>
  <si>
    <t>1067646663</t>
  </si>
  <si>
    <t>77</t>
  </si>
  <si>
    <t>28614943</t>
  </si>
  <si>
    <t>elektrokoleno 90° PE 100 PN16 D 250mm</t>
  </si>
  <si>
    <t>-1209908175</t>
  </si>
  <si>
    <t>78</t>
  </si>
  <si>
    <t>877361101</t>
  </si>
  <si>
    <t>Montáž tvarovek na vodovodním plastovém potrubí z polyetylenu PE 100 elektrotvarovek SDR 11/PN16 spojek, oblouků nebo redukcí d 250</t>
  </si>
  <si>
    <t>-1462986318</t>
  </si>
  <si>
    <t>"výpis tvarovek a armatur"4+2+2</t>
  </si>
  <si>
    <t>79</t>
  </si>
  <si>
    <t>28615982</t>
  </si>
  <si>
    <t>elektrospojka SDR11 PE 100 PN16 D 250mm</t>
  </si>
  <si>
    <t>-1009612219</t>
  </si>
  <si>
    <t>80</t>
  </si>
  <si>
    <t>28653143</t>
  </si>
  <si>
    <t>nákružek lemový PE 100 SDR11 250mm</t>
  </si>
  <si>
    <t>-1829289954</t>
  </si>
  <si>
    <t>81</t>
  </si>
  <si>
    <t>WVN.FF700221W</t>
  </si>
  <si>
    <t>Příruba PP/ocel PN10/16 250 DN250</t>
  </si>
  <si>
    <t>290650571</t>
  </si>
  <si>
    <t>82</t>
  </si>
  <si>
    <t>890231851</t>
  </si>
  <si>
    <t>Bourání šachet a jímek strojně velikosti obestavěného prostoru přes 1,5 do 3 m3 z prostého betonu</t>
  </si>
  <si>
    <t>-56363658</t>
  </si>
  <si>
    <t>"stávající jímky"4*1,5*1,5*2</t>
  </si>
  <si>
    <t>83</t>
  </si>
  <si>
    <t>891181295</t>
  </si>
  <si>
    <t>Montáž vodovodních armatur na potrubí Příplatek k ceně za montáž v objektech DN od 40 do 1200</t>
  </si>
  <si>
    <t>411409992</t>
  </si>
  <si>
    <t>"výpis tvarovek a armatur"7</t>
  </si>
  <si>
    <t>84</t>
  </si>
  <si>
    <t>891184195</t>
  </si>
  <si>
    <t>Montáž vodovodních armatur na potrubí kompenzátorů ucpávkových a gumových nebo montážních vložek Příplatek k ceně za montáž v objektech DN od 40 do 1200</t>
  </si>
  <si>
    <t>1591793929</t>
  </si>
  <si>
    <t>85</t>
  </si>
  <si>
    <t>891213395</t>
  </si>
  <si>
    <t>Montáž vodovodních armatur na potrubí ventilů odvzdušňovacích nebo zavzdušňovacích mechanických a plovákových Příplatek k ceně za montáž v objektech DN od 50 do 150</t>
  </si>
  <si>
    <t>1586753880</t>
  </si>
  <si>
    <t>86</t>
  </si>
  <si>
    <t>891241112</t>
  </si>
  <si>
    <t>Montáž vodovodních armatur na potrubí šoupátek nebo klapek uzavíracích v otevřeném výkopu nebo v šachtách s osazením zemní soupravy (bez poklopů) DN 80</t>
  </si>
  <si>
    <t>1777528727</t>
  </si>
  <si>
    <t>87</t>
  </si>
  <si>
    <t>HWL.400208000016</t>
  </si>
  <si>
    <t>ŠOUPĚ E2 PŘÍRUBOVÉ KRÁTKÉ 80</t>
  </si>
  <si>
    <t>2141647975</t>
  </si>
  <si>
    <t>88</t>
  </si>
  <si>
    <t>HWL.950205010004</t>
  </si>
  <si>
    <t>SOUPRAVA ZEMNÍ TELESKOPICKÁ E2-1,8 -2,5 50-100 (1,8-2,5m)</t>
  </si>
  <si>
    <t>-1813632172</t>
  </si>
  <si>
    <t>"výpis armatur a tvarovek"1</t>
  </si>
  <si>
    <t>89</t>
  </si>
  <si>
    <t>891247111</t>
  </si>
  <si>
    <t>Montáž vodovodních armatur na potrubí hydrantů podzemních (bez osazení poklopů) DN 80</t>
  </si>
  <si>
    <t>663189156</t>
  </si>
  <si>
    <t>90</t>
  </si>
  <si>
    <t>HWL.D49008015016</t>
  </si>
  <si>
    <t>HYDRANT PODZEMNÍ PLNOPRŮTOKOVÝ 80/1,50 m</t>
  </si>
  <si>
    <t>632393640</t>
  </si>
  <si>
    <t>91</t>
  </si>
  <si>
    <t>891312312</t>
  </si>
  <si>
    <t>Montáž vodovodních armatur na potrubí vodoměrů v šachtě přírubových DN 150</t>
  </si>
  <si>
    <t>1937596779</t>
  </si>
  <si>
    <t>92</t>
  </si>
  <si>
    <t>38821720</t>
  </si>
  <si>
    <t>vodoměr šroubový přírubový na studenou vodu PN16 DN 150</t>
  </si>
  <si>
    <t>219202598</t>
  </si>
  <si>
    <t>93</t>
  </si>
  <si>
    <t>38822126</t>
  </si>
  <si>
    <t>vysílač impulzů vodoměrů do 130°</t>
  </si>
  <si>
    <t>-1731718592</t>
  </si>
  <si>
    <t>94</t>
  </si>
  <si>
    <t>891314121</t>
  </si>
  <si>
    <t>Montáž vodovodních armatur na potrubí kompenzátorů ucpávkových a gumových nebo montážních vložek DN 150</t>
  </si>
  <si>
    <t>1683820421</t>
  </si>
  <si>
    <t>95</t>
  </si>
  <si>
    <t>HWL.981015000016</t>
  </si>
  <si>
    <t>MEZIKUS MONTÁŽNÍ 150</t>
  </si>
  <si>
    <t>114254951</t>
  </si>
  <si>
    <t>96</t>
  </si>
  <si>
    <t>891361112</t>
  </si>
  <si>
    <t>Montáž vodovodních armatur na potrubí šoupátek nebo klapek uzavíracích v otevřeném výkopu nebo v šachtách s osazením zemní soupravy (bez poklopů) DN 250</t>
  </si>
  <si>
    <t>1771653986</t>
  </si>
  <si>
    <t>97</t>
  </si>
  <si>
    <t>HWL.950225000005</t>
  </si>
  <si>
    <t>SOUPRAVA ZEMNÍ TELESKOPICKÁ-2,0 -2,5 250 (2,0-2,5m)</t>
  </si>
  <si>
    <t>-1013890788</t>
  </si>
  <si>
    <t>98</t>
  </si>
  <si>
    <t>891361222</t>
  </si>
  <si>
    <t>Montáž vodovodních armatur na potrubí šoupátek nebo klapek uzavíracích v šachtách s ručním kolečkem DN 250</t>
  </si>
  <si>
    <t>-929151013</t>
  </si>
  <si>
    <t>"výpis tvarovek a armatur"5</t>
  </si>
  <si>
    <t>99</t>
  </si>
  <si>
    <t>HWL.400225000010</t>
  </si>
  <si>
    <t>ŠOUPĚ E2 PŘÍRUBOVÉ KRÁTKÉ 250</t>
  </si>
  <si>
    <t>-886822552</t>
  </si>
  <si>
    <t>100</t>
  </si>
  <si>
    <t>891361811</t>
  </si>
  <si>
    <t>Demontáž vodovodních armatur na potrubí šoupátek nebo klapek uzavíracích v otevřeném výkopu nebo v šachtách DN 250</t>
  </si>
  <si>
    <t>-792947252</t>
  </si>
  <si>
    <t>"bypass"1</t>
  </si>
  <si>
    <t>101</t>
  </si>
  <si>
    <t>891364121</t>
  </si>
  <si>
    <t>Montáž vodovodních armatur na potrubí kompenzátorů ucpávkových a gumových nebo montážních vložek DN 250</t>
  </si>
  <si>
    <t>-637780262</t>
  </si>
  <si>
    <t>102</t>
  </si>
  <si>
    <t>HWL.981025000016</t>
  </si>
  <si>
    <t>MEZIKUS MONTÁŽNÍ PN16 250 PN16</t>
  </si>
  <si>
    <t>100148102</t>
  </si>
  <si>
    <t>103</t>
  </si>
  <si>
    <t>891371222</t>
  </si>
  <si>
    <t>Montáž vodovodních armatur na potrubí šoupátek nebo klapek uzavíracích v šachtách s ručním kolečkem DN 300</t>
  </si>
  <si>
    <t>-193963262</t>
  </si>
  <si>
    <t>104</t>
  </si>
  <si>
    <t>HWL.400230000016</t>
  </si>
  <si>
    <t>ŠOUPĚ E2 PŘÍRUBOVÉ KRÁTKÉ PN16 300 PN16</t>
  </si>
  <si>
    <t>-38682427</t>
  </si>
  <si>
    <t>105</t>
  </si>
  <si>
    <t>HWL.780025000001</t>
  </si>
  <si>
    <t>KOLO RUČNÍ HAWLE 250-350 Litina</t>
  </si>
  <si>
    <t>-1445104117</t>
  </si>
  <si>
    <t>"výpis tvarovek a armatur"2+5</t>
  </si>
  <si>
    <t>106</t>
  </si>
  <si>
    <t>892381111</t>
  </si>
  <si>
    <t>Tlakové zkoušky vodou na potrubí DN 250, 300 nebo 350</t>
  </si>
  <si>
    <t>693191406</t>
  </si>
  <si>
    <t>107</t>
  </si>
  <si>
    <t>892383122</t>
  </si>
  <si>
    <t>Proplach a dezinfekce vodovodního potrubí DN 250, 300 nebo 350</t>
  </si>
  <si>
    <t>-696539955</t>
  </si>
  <si>
    <t>"komplexní tlaková zkouška celého systému - stávajícího a nového"400</t>
  </si>
  <si>
    <t>108</t>
  </si>
  <si>
    <t>894811147</t>
  </si>
  <si>
    <t>Revizní šachta z tvrdého PVC v otevřeném výkopu typ přímý (DN šachty/DN trubního vedení) DN 400/160, odolnost vnějšímu tlaku 40 t, hloubka od 2360 do 2730 mm</t>
  </si>
  <si>
    <t>1063785603</t>
  </si>
  <si>
    <t>"revizní šachta se zpětnou klapkou"1</t>
  </si>
  <si>
    <t>109</t>
  </si>
  <si>
    <t>899104112</t>
  </si>
  <si>
    <t>Osazení poklopů litinových a ocelových včetně rámů pro třídu zatížení D400, E600</t>
  </si>
  <si>
    <t>-884362938</t>
  </si>
  <si>
    <t>110</t>
  </si>
  <si>
    <t>55241020</t>
  </si>
  <si>
    <t>poklop šachtový třída D400, čtvercový rám 850, vstup 600mm, bez ventilace</t>
  </si>
  <si>
    <t>1453826096</t>
  </si>
  <si>
    <t>Poznámka k položce:_x000d_
poklop bude vodotěsný, uzamykatelný</t>
  </si>
  <si>
    <t>111</t>
  </si>
  <si>
    <t>899401112</t>
  </si>
  <si>
    <t>Osazení poklopů litinových šoupátkových</t>
  </si>
  <si>
    <t>-1772290754</t>
  </si>
  <si>
    <t>112</t>
  </si>
  <si>
    <t>HWL.1750KASI0000</t>
  </si>
  <si>
    <t>POKLOP ULIČNÍ SAMONIVELAČNÍ ŠOUPÁTKOVÝ (Z.S. TELE) HAWLE-VODA</t>
  </si>
  <si>
    <t>1316652012</t>
  </si>
  <si>
    <t>113</t>
  </si>
  <si>
    <t>HWL.348100000001</t>
  </si>
  <si>
    <t xml:space="preserve">PODKLAD. DESKA  KASI KASI</t>
  </si>
  <si>
    <t>-903809898</t>
  </si>
  <si>
    <t>114</t>
  </si>
  <si>
    <t>899401113</t>
  </si>
  <si>
    <t>Osazení poklopů litinových hydrantových</t>
  </si>
  <si>
    <t>-159043968</t>
  </si>
  <si>
    <t>115</t>
  </si>
  <si>
    <t>HWL.1950KASI0001</t>
  </si>
  <si>
    <t>POKLOP ULIČNÍ SAMONIVELAČNÍ HYDRANTOVÝ BEZ LOGA HYDRANT</t>
  </si>
  <si>
    <t>-502879738</t>
  </si>
  <si>
    <t>116</t>
  </si>
  <si>
    <t>HWL.348200000000</t>
  </si>
  <si>
    <t xml:space="preserve">PODKLAD. DESKA  POD HYDRANT.POKLOP</t>
  </si>
  <si>
    <t>1254827003</t>
  </si>
  <si>
    <t>117</t>
  </si>
  <si>
    <t>899713111</t>
  </si>
  <si>
    <t>Orientační tabulky na vodovodních a kanalizačních řadech na sloupku ocelovém nebo betonovém</t>
  </si>
  <si>
    <t>1636539535</t>
  </si>
  <si>
    <t>"šachta a hydrant"6</t>
  </si>
  <si>
    <t>118</t>
  </si>
  <si>
    <t>140110260V</t>
  </si>
  <si>
    <t>trubky bezešvé hladké (puv.obor 141,142) válcované za tepla v jakosti 11 353 vnější D x tloušťka stěny 51 x 3,2 mm</t>
  </si>
  <si>
    <t>385392773</t>
  </si>
  <si>
    <t>119</t>
  </si>
  <si>
    <t>899722114</t>
  </si>
  <si>
    <t>Krytí potrubí z plastů výstražnou fólií z PVC šířky 40 cm</t>
  </si>
  <si>
    <t>409899267</t>
  </si>
  <si>
    <t>"nové potrubí mimo šachtu"22</t>
  </si>
  <si>
    <t>120</t>
  </si>
  <si>
    <t>899R</t>
  </si>
  <si>
    <t>Napojení kanalizačního potrubí pro odvodnění šachty</t>
  </si>
  <si>
    <t>1947123739</t>
  </si>
  <si>
    <t>Poznámka k položce:_x000d_
napojení na stávající kanalizační šachtu odvrtání a zatěsnění prostupu</t>
  </si>
  <si>
    <t>Ostatní konstrukce a práce, bourání</t>
  </si>
  <si>
    <t>121</t>
  </si>
  <si>
    <t>919731121</t>
  </si>
  <si>
    <t>Zarovnání styčné plochy podkladu nebo krytu podél vybourané části komunikace nebo zpevněné plochy živičné tl. do 50 mm</t>
  </si>
  <si>
    <t>-2028082724</t>
  </si>
  <si>
    <t>"rozebrání stávající asfaltové plochy"15,5*2+3,5*2</t>
  </si>
  <si>
    <t>122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</si>
  <si>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</si>
  <si>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</si>
  <si>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-1821428631</t>
  </si>
  <si>
    <t>123</t>
  </si>
  <si>
    <t>919735111</t>
  </si>
  <si>
    <t>Řezání stávajícího živičného krytu nebo podkladu hloubky do 50 mm</t>
  </si>
  <si>
    <t>1158540099</t>
  </si>
  <si>
    <t>124</t>
  </si>
  <si>
    <t>952903112</t>
  </si>
  <si>
    <t>Vyčištění objektů čistíren odpadních vod, nádrží, žlabů nebo kanálů světlé výšky prostoru do 3,5 m</t>
  </si>
  <si>
    <t>1689697812</t>
  </si>
  <si>
    <t>125</t>
  </si>
  <si>
    <t>977151118</t>
  </si>
  <si>
    <t>Jádrové vrty diamantovými korunkami do stavebních materiálů (železobetonu, betonu, cihel, obkladů, dlažeb, kamene) průměru přes 90 do 100 mm</t>
  </si>
  <si>
    <t>-1692045755</t>
  </si>
  <si>
    <t>"vrtání prostupy kabelů"0,20</t>
  </si>
  <si>
    <t>126</t>
  </si>
  <si>
    <t>977151123</t>
  </si>
  <si>
    <t>Jádrové vrty diamantovými korunkami do stavebních materiálů (železobetonu, betonu, cihel, obkladů, dlažeb, kamene) průměru přes 130 do 150 mm</t>
  </si>
  <si>
    <t>-464195596</t>
  </si>
  <si>
    <t>"vrtání odvětrání DN100"2*0,20</t>
  </si>
  <si>
    <t>127</t>
  </si>
  <si>
    <t>977151126</t>
  </si>
  <si>
    <t>Jádrové vrty diamantovými korunkami do stavebních materiálů (železobetonu, betonu, cihel, obkladů, dlažeb, kamene) průměru přes 200 do 225 mm</t>
  </si>
  <si>
    <t>1432392078</t>
  </si>
  <si>
    <t>"vrtání odvodnění DN150"0,20</t>
  </si>
  <si>
    <t>128</t>
  </si>
  <si>
    <t>977151129</t>
  </si>
  <si>
    <t>Jádrové vrty diamantovými korunkami do stavebních materiálů (železobetonu, betonu, cihel, obkladů, dlažeb, kamene) průměru přes 300 do 350 mm</t>
  </si>
  <si>
    <t>1955687950</t>
  </si>
  <si>
    <t>"vrtání vodovod DN250"2*0,20</t>
  </si>
  <si>
    <t>129</t>
  </si>
  <si>
    <t>977151131</t>
  </si>
  <si>
    <t>Jádrové vrty diamantovými korunkami do stavebních materiálů (železobetonu, betonu, cihel, obkladů, dlažeb, kamene) průměru přes 350 do 400 mm</t>
  </si>
  <si>
    <t>343595148</t>
  </si>
  <si>
    <t>"vrtání vodovod DN300"2*0,20</t>
  </si>
  <si>
    <t>997</t>
  </si>
  <si>
    <t>Přesun sutě</t>
  </si>
  <si>
    <t>130</t>
  </si>
  <si>
    <t>997221551</t>
  </si>
  <si>
    <t>Vodorovná doprava suti bez naložení, ale se složením a s hrubým urovnáním ze sypkých materiálů, na vzdálenost do 1 km</t>
  </si>
  <si>
    <t>793746987</t>
  </si>
  <si>
    <t>131</t>
  </si>
  <si>
    <t>997221559</t>
  </si>
  <si>
    <t>Vodorovná doprava suti bez naložení, ale se složením a s hrubým urovnáním Příplatek k ceně za každý další i započatý 1 km přes 1 km</t>
  </si>
  <si>
    <t>1494797564</t>
  </si>
  <si>
    <t>49,381*10 'Přepočtené koeficientem množství</t>
  </si>
  <si>
    <t>132</t>
  </si>
  <si>
    <t>997221611</t>
  </si>
  <si>
    <t>Nakládání na dopravní prostředky pro vodorovnou dopravu suti</t>
  </si>
  <si>
    <t>1858274976</t>
  </si>
  <si>
    <t>133</t>
  </si>
  <si>
    <t>997221862</t>
  </si>
  <si>
    <t>Poplatek za uložení stavebního odpadu na recyklační skládce (skládkovné) z armovaného betonu zatříděného do Katalogu odpadů pod kódem 17 01 01</t>
  </si>
  <si>
    <t>1307198805</t>
  </si>
  <si>
    <t>"jádrové vrtání"0,420+9,9</t>
  </si>
  <si>
    <t>134</t>
  </si>
  <si>
    <t>997221875</t>
  </si>
  <si>
    <t>Poplatek za uložení stavebního odpadu na recyklační skládce (skládkovné) asfaltového bez obsahu dehtu zatříděného do Katalogu odpadů pod kódem 17 03 02</t>
  </si>
  <si>
    <t>-188102126</t>
  </si>
  <si>
    <t>7,056</t>
  </si>
  <si>
    <t>135</t>
  </si>
  <si>
    <t>997221873</t>
  </si>
  <si>
    <t>Poplatek za uložení stavebního odpadu na recyklační skládce (skládkovné) zeminy a kamení zatříděného do Katalogu odpadů pod kódem 17 05 04</t>
  </si>
  <si>
    <t>1540610243</t>
  </si>
  <si>
    <t>49,381-7,056-10,320</t>
  </si>
  <si>
    <t>998</t>
  </si>
  <si>
    <t>Přesun hmot</t>
  </si>
  <si>
    <t>136</t>
  </si>
  <si>
    <t>998273102</t>
  </si>
  <si>
    <t>Přesun hmot pro trubní vedení hloubené z trub litinových pro vodovody nebo kanalizace v otevřeném výkopu dopravní vzdálenost do 15 m</t>
  </si>
  <si>
    <t>1163015958</t>
  </si>
  <si>
    <t>PSV</t>
  </si>
  <si>
    <t>Práce a dodávky PSV</t>
  </si>
  <si>
    <t>721</t>
  </si>
  <si>
    <t>Zdravotechnika - vnitřní kanalizace</t>
  </si>
  <si>
    <t>137</t>
  </si>
  <si>
    <t>721173746</t>
  </si>
  <si>
    <t>Potrubí z trub polyetylenových svařované větrací DN 100</t>
  </si>
  <si>
    <t>-152153097</t>
  </si>
  <si>
    <t>"odvětrání šachty"8</t>
  </si>
  <si>
    <t>138</t>
  </si>
  <si>
    <t>721273153</t>
  </si>
  <si>
    <t>Ventilační hlavice z polypropylenu (PP) DN 110</t>
  </si>
  <si>
    <t>1630074238</t>
  </si>
  <si>
    <t>"odvětrání šachty"2</t>
  </si>
  <si>
    <t>139</t>
  </si>
  <si>
    <t>998721101</t>
  </si>
  <si>
    <t>Přesun hmot pro vnitřní kanalizace stanovený z hmotnosti přesunovaného materiálu vodorovná dopravní vzdálenost do 50 m v objektech výšky do 6 m</t>
  </si>
  <si>
    <t>-199889707</t>
  </si>
  <si>
    <t>Práce a dodávky M</t>
  </si>
  <si>
    <t>23-M</t>
  </si>
  <si>
    <t>Montáže potrubí</t>
  </si>
  <si>
    <t>140</t>
  </si>
  <si>
    <t>230120171</t>
  </si>
  <si>
    <t>Montáž ucpávek při průchodu potrubí zdí nebo průchodkou DN 300</t>
  </si>
  <si>
    <t>-1665494714</t>
  </si>
  <si>
    <t>"těsnění prostupů stěnou VDSŠ"8</t>
  </si>
  <si>
    <t>141</t>
  </si>
  <si>
    <t>23-M-001</t>
  </si>
  <si>
    <t>Prostupové těsnění - průchodka želbet. stěnou nádrže</t>
  </si>
  <si>
    <t>256</t>
  </si>
  <si>
    <t>-561896958</t>
  </si>
  <si>
    <t>SO2 - SO 2 - Sdělovací kabel pro vodoměrnou šachtu</t>
  </si>
  <si>
    <t xml:space="preserve">    21-M - Elektromontáže</t>
  </si>
  <si>
    <t xml:space="preserve">    46-M - Zemní práce při extr.mont.pracích</t>
  </si>
  <si>
    <t xml:space="preserve">    VRN - Vedlejší rozpočtové náklady</t>
  </si>
  <si>
    <t>21-M</t>
  </si>
  <si>
    <t>Elektromontáže</t>
  </si>
  <si>
    <t>K012</t>
  </si>
  <si>
    <t>Montáž kabelu včetně chráničky do připraveného výkopu + folie</t>
  </si>
  <si>
    <t>1864171742</t>
  </si>
  <si>
    <t>21-M-001</t>
  </si>
  <si>
    <t>TCEPKPFLE 3x4x0,8</t>
  </si>
  <si>
    <t>-803256522</t>
  </si>
  <si>
    <t>K013</t>
  </si>
  <si>
    <t>Zatažení kabelu do chráničky</t>
  </si>
  <si>
    <t>2038767871</t>
  </si>
  <si>
    <t>M001</t>
  </si>
  <si>
    <t>Chránička kopoflex 63mm</t>
  </si>
  <si>
    <t>-2088750711</t>
  </si>
  <si>
    <t>M002</t>
  </si>
  <si>
    <t>Krycí folie červená</t>
  </si>
  <si>
    <t>-1945912189</t>
  </si>
  <si>
    <t>K014</t>
  </si>
  <si>
    <t>Vyhotovení kabelových nosných systémů ve VŠ</t>
  </si>
  <si>
    <t>-1041642196</t>
  </si>
  <si>
    <t>M004</t>
  </si>
  <si>
    <t>Přepěťové ochrany na každou stranu kabelu</t>
  </si>
  <si>
    <t>ks</t>
  </si>
  <si>
    <t>-128723377</t>
  </si>
  <si>
    <t>K015</t>
  </si>
  <si>
    <t>Zapojení kabeláže ve VŠ</t>
  </si>
  <si>
    <t>-297202122</t>
  </si>
  <si>
    <t>M006</t>
  </si>
  <si>
    <t>Trubky, husí krky, drobný materiál do VŠ</t>
  </si>
  <si>
    <t>-515876199</t>
  </si>
  <si>
    <t>M007</t>
  </si>
  <si>
    <t>Kabelový nosný systém do ČS</t>
  </si>
  <si>
    <t>1062941267</t>
  </si>
  <si>
    <t>M008</t>
  </si>
  <si>
    <t>Doplnění rozvaděče DT v ČS</t>
  </si>
  <si>
    <t>-1288710949</t>
  </si>
  <si>
    <t>M009</t>
  </si>
  <si>
    <t>Materiál pro ochranné pospojení</t>
  </si>
  <si>
    <t>-331443487</t>
  </si>
  <si>
    <t>K016</t>
  </si>
  <si>
    <t>Doplnění kabelových tras v ČS</t>
  </si>
  <si>
    <t>-880974331</t>
  </si>
  <si>
    <t>K017</t>
  </si>
  <si>
    <t>Montáž kabelu, vnitřní s vyvázáním</t>
  </si>
  <si>
    <t>-1496434984</t>
  </si>
  <si>
    <t>K018</t>
  </si>
  <si>
    <t>Zapojení kabeláže v ČS</t>
  </si>
  <si>
    <t>1993535734</t>
  </si>
  <si>
    <t>K019</t>
  </si>
  <si>
    <t>Instalace přepojovacích krabic</t>
  </si>
  <si>
    <t>-1288032685</t>
  </si>
  <si>
    <t>M003</t>
  </si>
  <si>
    <t>Přepojovací krabice pro přepojení kabelu</t>
  </si>
  <si>
    <t>-942613305</t>
  </si>
  <si>
    <t>M005</t>
  </si>
  <si>
    <t>Přepojovací krabice pro čidla</t>
  </si>
  <si>
    <t>-1048295846</t>
  </si>
  <si>
    <t>K020</t>
  </si>
  <si>
    <t>Instalace čidel</t>
  </si>
  <si>
    <t>1659144615</t>
  </si>
  <si>
    <t>K021</t>
  </si>
  <si>
    <t>Montáž pospojení a uzemnění</t>
  </si>
  <si>
    <t>-176774125</t>
  </si>
  <si>
    <t>M010</t>
  </si>
  <si>
    <t>FeZn pásek 30x4</t>
  </si>
  <si>
    <t>-228672657</t>
  </si>
  <si>
    <t>M011</t>
  </si>
  <si>
    <t>Drobný materiál pro pospojení a uzemnění</t>
  </si>
  <si>
    <t>1109093816</t>
  </si>
  <si>
    <t>K022</t>
  </si>
  <si>
    <t>Doplnění rozvaděče DT v ČS Pod Horou</t>
  </si>
  <si>
    <t>770543299</t>
  </si>
  <si>
    <t>K023</t>
  </si>
  <si>
    <t>Nahrání nového SW do PLC a HMI na ČS</t>
  </si>
  <si>
    <t>1632317489</t>
  </si>
  <si>
    <t>K024</t>
  </si>
  <si>
    <t>Zajištění, doprava</t>
  </si>
  <si>
    <t>1199635271</t>
  </si>
  <si>
    <t>K025</t>
  </si>
  <si>
    <t>Funkční a komplexní zkoušky</t>
  </si>
  <si>
    <t>-1534329974</t>
  </si>
  <si>
    <t>998742101</t>
  </si>
  <si>
    <t>Přesun hmot pro slaboproud stanovený z hmotnosti přesunovaného materiálu vodorovná dopravní vzdálenost do 50 m v objektech výšky do 6 m</t>
  </si>
  <si>
    <t>1872664767</t>
  </si>
  <si>
    <t>46-M</t>
  </si>
  <si>
    <t>Zemní práce při extr.mont.pracích</t>
  </si>
  <si>
    <t>460010025</t>
  </si>
  <si>
    <t>Vytyčení trasy inženýrských sítí v zastavěném prostoru</t>
  </si>
  <si>
    <t>km</t>
  </si>
  <si>
    <t>348492946</t>
  </si>
  <si>
    <t>0,170</t>
  </si>
  <si>
    <t>460030006</t>
  </si>
  <si>
    <t>Přípravné terénní práce sejmutí ornice ručně včetně rozpojení a odhozu ornice do vzdálenosti 3 m nebo naložení na dopravní prostředek v hornině třídy 2 s vrstvou ornice do 15 cm</t>
  </si>
  <si>
    <t>-718579763</t>
  </si>
  <si>
    <t>60*1,0*0,15</t>
  </si>
  <si>
    <t>460030153</t>
  </si>
  <si>
    <t>Přípravné terénní práce odstranění podkladu nebo krytu komunikace včetně rozpojení na kusy a zarovnání styčné spáry z kameniva drceného, tloušťky přes 20 do 30 cm</t>
  </si>
  <si>
    <t>-26343498</t>
  </si>
  <si>
    <t>110*0,5</t>
  </si>
  <si>
    <t>460030171</t>
  </si>
  <si>
    <t>Přípravné terénní práce odstranění podkladu nebo krytu komunikace včetně rozpojení na kusy a zarovnání styčné spáry ze živice, tloušťky do 5 cm</t>
  </si>
  <si>
    <t>2054351224</t>
  </si>
  <si>
    <t>110*(0,25+0,5+0,25)</t>
  </si>
  <si>
    <t>460030191</t>
  </si>
  <si>
    <t>Přípravné terénní práce řezání spár v podkladu nebo krytu živičném, tloušťky do 5 cm</t>
  </si>
  <si>
    <t>827739094</t>
  </si>
  <si>
    <t>110*2</t>
  </si>
  <si>
    <t>460201603</t>
  </si>
  <si>
    <t>Hloubení nezapažených kabelových rýh strojně s přemístěním výkopku do vzdálenosti 3 m od okraje jámy nebo naložením na dopravní prostředek jakýchkoli rozměrů, v hornině třídy 3</t>
  </si>
  <si>
    <t>1924361526</t>
  </si>
  <si>
    <t>"asfalt"110*0,5*(0,8-0,30)*0,5</t>
  </si>
  <si>
    <t>"zelený pás"60*0,5*(0,8-0,15)*0,5</t>
  </si>
  <si>
    <t>460201604</t>
  </si>
  <si>
    <t>Hloubení nezapažených kabelových rýh strojně s přemístěním výkopku do vzdálenosti 3 m od okraje jámy nebo naložením na dopravní prostředek jakýchkoli rozměrů, v hornině třídy 4</t>
  </si>
  <si>
    <t>1113442495</t>
  </si>
  <si>
    <t>460421281</t>
  </si>
  <si>
    <t>Kabelové lože včetně podsypu, zhutnění a urovnání povrchu z prohozeného výkopku tloušťky 5 cm nad kabel zakryté plastovou fólií, šířky lože do 25 cm</t>
  </si>
  <si>
    <t>-1004915518</t>
  </si>
  <si>
    <t>170</t>
  </si>
  <si>
    <t>460561821</t>
  </si>
  <si>
    <t>Zásyp kabelových rýh strojně s uložením výkopku ve vrstvách včetně zhutnění a urovnání povrchu v zástavbě</t>
  </si>
  <si>
    <t>-764575098</t>
  </si>
  <si>
    <t>170*0,5*0,5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</si>
  <si>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</si>
  <si>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</si>
  <si>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1638863439</t>
  </si>
  <si>
    <t>"vytlačený objem"170*0,30*0,5</t>
  </si>
  <si>
    <t>460600061</t>
  </si>
  <si>
    <t>Přemístění (odvoz) horniny, suti a vybouraných hmot odvoz suti a vybouraných hmot do 1 km</t>
  </si>
  <si>
    <t>1092140597</t>
  </si>
  <si>
    <t>0,125</t>
  </si>
  <si>
    <t>460620007</t>
  </si>
  <si>
    <t>Úprava terénu zatravnění, včetně dodání osiva a zalití vodou na rovině</t>
  </si>
  <si>
    <t>-1942489437</t>
  </si>
  <si>
    <t>60*1,0</t>
  </si>
  <si>
    <t>460650065</t>
  </si>
  <si>
    <t>Vozovky a chodníky zřízení podkladní vrstvy včetně rozprostření a úpravy podkladu z kameniva drceného, včetně zhutnění, tloušťky přes 25 do 30 cm</t>
  </si>
  <si>
    <t>-1965461845</t>
  </si>
  <si>
    <t>460650071</t>
  </si>
  <si>
    <t>Vozovky a chodníky zřízení podkladní vrstvy včetně rozprostření a úpravy podkladu z kameniva obalovaného asfaltem včetně zhutnění, tloušťky do 5 cm</t>
  </si>
  <si>
    <t>-1831072875</t>
  </si>
  <si>
    <t>SW-001</t>
  </si>
  <si>
    <t>SW práce PLC, HMI</t>
  </si>
  <si>
    <t>1161343775</t>
  </si>
  <si>
    <t>SW-002</t>
  </si>
  <si>
    <t>SW práce dispečink</t>
  </si>
  <si>
    <t>-1925466235</t>
  </si>
  <si>
    <t>SW-003</t>
  </si>
  <si>
    <t>Prováděcí dokumentace</t>
  </si>
  <si>
    <t>349914657</t>
  </si>
  <si>
    <t>SW-004</t>
  </si>
  <si>
    <t>Dokumentace skutečného provedení</t>
  </si>
  <si>
    <t>-788101718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</si>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</sst>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5" fillId="3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7</v>
      </c>
    </row>
    <row r="7" s="1" customFormat="1" ht="12" customHeight="1">
      <c r="B7" s="21"/>
      <c r="D7" s="31" t="s">
        <v>19</v>
      </c>
      <c r="K7" s="26" t="s">
        <v>20</v>
      </c>
      <c r="AK7" s="31" t="s">
        <v>21</v>
      </c>
      <c r="AN7" s="26" t="s">
        <v>22</v>
      </c>
      <c r="AR7" s="21"/>
      <c r="BE7" s="30"/>
      <c r="BS7" s="18" t="s">
        <v>7</v>
      </c>
    </row>
    <row r="8" s="1" customFormat="1" ht="12" customHeight="1">
      <c r="B8" s="21"/>
      <c r="D8" s="31" t="s">
        <v>23</v>
      </c>
      <c r="K8" s="26" t="s">
        <v>24</v>
      </c>
      <c r="AK8" s="31" t="s">
        <v>25</v>
      </c>
      <c r="AN8" s="32" t="s">
        <v>26</v>
      </c>
      <c r="AR8" s="21"/>
      <c r="BE8" s="30"/>
      <c r="BS8" s="18" t="s">
        <v>7</v>
      </c>
    </row>
    <row r="9" s="1" customFormat="1" ht="29.28" customHeight="1">
      <c r="B9" s="21"/>
      <c r="D9" s="25" t="s">
        <v>27</v>
      </c>
      <c r="K9" s="33" t="s">
        <v>28</v>
      </c>
      <c r="AK9" s="25" t="s">
        <v>29</v>
      </c>
      <c r="AN9" s="33" t="s">
        <v>30</v>
      </c>
      <c r="AR9" s="21"/>
      <c r="BE9" s="30"/>
      <c r="BS9" s="18" t="s">
        <v>7</v>
      </c>
    </row>
    <row r="10" s="1" customFormat="1" ht="12" customHeight="1">
      <c r="B10" s="21"/>
      <c r="D10" s="31" t="s">
        <v>31</v>
      </c>
      <c r="AK10" s="31" t="s">
        <v>32</v>
      </c>
      <c r="AN10" s="26" t="s">
        <v>33</v>
      </c>
      <c r="AR10" s="21"/>
      <c r="BE10" s="30"/>
      <c r="BS10" s="18" t="s">
        <v>7</v>
      </c>
    </row>
    <row r="11" s="1" customFormat="1" ht="18.48" customHeight="1">
      <c r="B11" s="21"/>
      <c r="E11" s="26" t="s">
        <v>34</v>
      </c>
      <c r="AK11" s="31" t="s">
        <v>35</v>
      </c>
      <c r="AN11" s="26" t="s">
        <v>36</v>
      </c>
      <c r="AR11" s="21"/>
      <c r="BE11" s="30"/>
      <c r="BS11" s="18" t="s">
        <v>7</v>
      </c>
    </row>
    <row r="12" s="1" customFormat="1" ht="6.96" customHeight="1">
      <c r="B12" s="21"/>
      <c r="AR12" s="21"/>
      <c r="BE12" s="30"/>
      <c r="BS12" s="18" t="s">
        <v>7</v>
      </c>
    </row>
    <row r="13" s="1" customFormat="1" ht="12" customHeight="1">
      <c r="B13" s="21"/>
      <c r="D13" s="31" t="s">
        <v>37</v>
      </c>
      <c r="AK13" s="31" t="s">
        <v>32</v>
      </c>
      <c r="AN13" s="34" t="s">
        <v>38</v>
      </c>
      <c r="AR13" s="21"/>
      <c r="BE13" s="30"/>
      <c r="BS13" s="18" t="s">
        <v>7</v>
      </c>
    </row>
    <row r="14">
      <c r="B14" s="21"/>
      <c r="E14" s="34" t="s">
        <v>38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35</v>
      </c>
      <c r="AN14" s="34" t="s">
        <v>38</v>
      </c>
      <c r="AR14" s="21"/>
      <c r="BE14" s="30"/>
      <c r="BS14" s="18" t="s">
        <v>7</v>
      </c>
    </row>
    <row r="15" s="1" customFormat="1" ht="6.96" customHeight="1">
      <c r="B15" s="21"/>
      <c r="AR15" s="21"/>
      <c r="BE15" s="30"/>
      <c r="BS15" s="18" t="s">
        <v>4</v>
      </c>
    </row>
    <row r="16" s="1" customFormat="1" ht="12" customHeight="1">
      <c r="B16" s="21"/>
      <c r="D16" s="31" t="s">
        <v>39</v>
      </c>
      <c r="AK16" s="31" t="s">
        <v>32</v>
      </c>
      <c r="AN16" s="26" t="s">
        <v>40</v>
      </c>
      <c r="AR16" s="21"/>
      <c r="BE16" s="30"/>
      <c r="BS16" s="18" t="s">
        <v>4</v>
      </c>
    </row>
    <row r="17" s="1" customFormat="1" ht="18.48" customHeight="1">
      <c r="B17" s="21"/>
      <c r="E17" s="26" t="s">
        <v>41</v>
      </c>
      <c r="AK17" s="31" t="s">
        <v>35</v>
      </c>
      <c r="AN17" s="26" t="s">
        <v>3</v>
      </c>
      <c r="AR17" s="21"/>
      <c r="BE17" s="30"/>
      <c r="BS17" s="18" t="s">
        <v>42</v>
      </c>
    </row>
    <row r="18" s="1" customFormat="1" ht="6.96" customHeight="1">
      <c r="B18" s="21"/>
      <c r="AR18" s="21"/>
      <c r="BE18" s="30"/>
      <c r="BS18" s="18" t="s">
        <v>7</v>
      </c>
    </row>
    <row r="19" s="1" customFormat="1" ht="12" customHeight="1">
      <c r="B19" s="21"/>
      <c r="D19" s="31" t="s">
        <v>43</v>
      </c>
      <c r="AK19" s="31" t="s">
        <v>32</v>
      </c>
      <c r="AN19" s="26" t="s">
        <v>40</v>
      </c>
      <c r="AR19" s="21"/>
      <c r="BE19" s="30"/>
      <c r="BS19" s="18" t="s">
        <v>7</v>
      </c>
    </row>
    <row r="20" s="1" customFormat="1" ht="18.48" customHeight="1">
      <c r="B20" s="21"/>
      <c r="E20" s="26" t="s">
        <v>41</v>
      </c>
      <c r="AK20" s="31" t="s">
        <v>35</v>
      </c>
      <c r="AN20" s="26" t="s">
        <v>3</v>
      </c>
      <c r="AR20" s="21"/>
      <c r="BE20" s="30"/>
      <c r="BS20" s="18" t="s">
        <v>4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44</v>
      </c>
      <c r="AR22" s="21"/>
      <c r="BE22" s="30"/>
    </row>
    <row r="23" s="1" customFormat="1" ht="47.25" customHeight="1">
      <c r="B23" s="21"/>
      <c r="E23" s="36" t="s">
        <v>45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1"/>
      <c r="BE25" s="30"/>
    </row>
    <row r="26" s="2" customFormat="1" ht="25.92" customHeight="1">
      <c r="A26" s="38"/>
      <c r="B26" s="39"/>
      <c r="C26" s="38"/>
      <c r="D26" s="40" t="s">
        <v>46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0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0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49</v>
      </c>
      <c r="AL28" s="43"/>
      <c r="AM28" s="43"/>
      <c r="AN28" s="43"/>
      <c r="AO28" s="43"/>
      <c r="AP28" s="38"/>
      <c r="AQ28" s="38"/>
      <c r="AR28" s="39"/>
      <c r="BE28" s="30"/>
    </row>
    <row r="29" s="3" customFormat="1" ht="14.4" customHeight="1">
      <c r="A29" s="3"/>
      <c r="B29" s="44"/>
      <c r="C29" s="3"/>
      <c r="D29" s="31" t="s">
        <v>50</v>
      </c>
      <c r="E29" s="3"/>
      <c r="F29" s="31" t="s">
        <v>51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1" t="s">
        <v>52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1" t="s">
        <v>53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1" t="s">
        <v>54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1" t="s">
        <v>55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56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57</v>
      </c>
      <c r="U35" s="50"/>
      <c r="V35" s="50"/>
      <c r="W35" s="50"/>
      <c r="X35" s="52" t="s">
        <v>58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2" t="s">
        <v>59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1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TEPVOS_UO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VÝSTAVBA VODOMĚRNÉ ŠACHTY POD HOROU NA PŘIVADĚČI (u čp. 1072 - areál bývalý VAK)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1" t="s">
        <v>23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Ústí nad Orlicí, Střelecká ulice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25</v>
      </c>
      <c r="AJ47" s="38"/>
      <c r="AK47" s="38"/>
      <c r="AL47" s="38"/>
      <c r="AM47" s="64" t="str">
        <f>IF(AN8= "","",AN8)</f>
        <v>1. 10. 2020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1" t="s">
        <v>31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>TEPVOS, spol. s r.o.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39</v>
      </c>
      <c r="AJ49" s="38"/>
      <c r="AK49" s="38"/>
      <c r="AL49" s="38"/>
      <c r="AM49" s="65" t="str">
        <f>IF(E17="","",E17)</f>
        <v>Ing. Jan Falta</v>
      </c>
      <c r="AN49" s="4"/>
      <c r="AO49" s="4"/>
      <c r="AP49" s="4"/>
      <c r="AQ49" s="38"/>
      <c r="AR49" s="39"/>
      <c r="AS49" s="66" t="s">
        <v>60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1" t="s">
        <v>37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43</v>
      </c>
      <c r="AJ50" s="38"/>
      <c r="AK50" s="38"/>
      <c r="AL50" s="38"/>
      <c r="AM50" s="65" t="str">
        <f>IF(E20="","",E20)</f>
        <v>Ing. Jan Falta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61</v>
      </c>
      <c r="D52" s="75"/>
      <c r="E52" s="75"/>
      <c r="F52" s="75"/>
      <c r="G52" s="75"/>
      <c r="H52" s="76"/>
      <c r="I52" s="77" t="s">
        <v>62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63</v>
      </c>
      <c r="AH52" s="75"/>
      <c r="AI52" s="75"/>
      <c r="AJ52" s="75"/>
      <c r="AK52" s="75"/>
      <c r="AL52" s="75"/>
      <c r="AM52" s="75"/>
      <c r="AN52" s="77" t="s">
        <v>64</v>
      </c>
      <c r="AO52" s="75"/>
      <c r="AP52" s="75"/>
      <c r="AQ52" s="79" t="s">
        <v>65</v>
      </c>
      <c r="AR52" s="39"/>
      <c r="AS52" s="80" t="s">
        <v>66</v>
      </c>
      <c r="AT52" s="81" t="s">
        <v>67</v>
      </c>
      <c r="AU52" s="81" t="s">
        <v>68</v>
      </c>
      <c r="AV52" s="81" t="s">
        <v>69</v>
      </c>
      <c r="AW52" s="81" t="s">
        <v>70</v>
      </c>
      <c r="AX52" s="81" t="s">
        <v>71</v>
      </c>
      <c r="AY52" s="81" t="s">
        <v>72</v>
      </c>
      <c r="AZ52" s="81" t="s">
        <v>73</v>
      </c>
      <c r="BA52" s="81" t="s">
        <v>74</v>
      </c>
      <c r="BB52" s="81" t="s">
        <v>75</v>
      </c>
      <c r="BC52" s="81" t="s">
        <v>76</v>
      </c>
      <c r="BD52" s="82" t="s">
        <v>77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78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ROUND(SUM(AG55:AG57),2)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ROUND(SUM(AS55:AS57),2)</f>
        <v>0</v>
      </c>
      <c r="AT54" s="93">
        <f>ROUND(SUM(AV54:AW54),2)</f>
        <v>0</v>
      </c>
      <c r="AU54" s="94">
        <f>ROUND(SUM(AU55:AU57),5)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ROUND(SUM(AZ55:AZ57),2)</f>
        <v>0</v>
      </c>
      <c r="BA54" s="93">
        <f>ROUND(SUM(BA55:BA57),2)</f>
        <v>0</v>
      </c>
      <c r="BB54" s="93">
        <f>ROUND(SUM(BB55:BB57),2)</f>
        <v>0</v>
      </c>
      <c r="BC54" s="93">
        <f>ROUND(SUM(BC55:BC57),2)</f>
        <v>0</v>
      </c>
      <c r="BD54" s="95">
        <f>ROUND(SUM(BD55:BD57),2)</f>
        <v>0</v>
      </c>
      <c r="BE54" s="6"/>
      <c r="BS54" s="96" t="s">
        <v>79</v>
      </c>
      <c r="BT54" s="96" t="s">
        <v>80</v>
      </c>
      <c r="BU54" s="97" t="s">
        <v>81</v>
      </c>
      <c r="BV54" s="96" t="s">
        <v>82</v>
      </c>
      <c r="BW54" s="96" t="s">
        <v>5</v>
      </c>
      <c r="BX54" s="96" t="s">
        <v>83</v>
      </c>
      <c r="CL54" s="96" t="s">
        <v>20</v>
      </c>
    </row>
    <row r="55" s="7" customFormat="1" ht="16.5" customHeight="1">
      <c r="A55" s="98" t="s">
        <v>84</v>
      </c>
      <c r="B55" s="99"/>
      <c r="C55" s="100"/>
      <c r="D55" s="101" t="s">
        <v>85</v>
      </c>
      <c r="E55" s="101"/>
      <c r="F55" s="101"/>
      <c r="G55" s="101"/>
      <c r="H55" s="101"/>
      <c r="I55" s="102"/>
      <c r="J55" s="101" t="s">
        <v>86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'VON - Vedlejší a ostatní ...'!J30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85</v>
      </c>
      <c r="AR55" s="99"/>
      <c r="AS55" s="105">
        <v>0</v>
      </c>
      <c r="AT55" s="106">
        <f>ROUND(SUM(AV55:AW55),2)</f>
        <v>0</v>
      </c>
      <c r="AU55" s="107">
        <f>'VON - Vedlejší a ostatní ...'!P86</f>
        <v>0</v>
      </c>
      <c r="AV55" s="106">
        <f>'VON - Vedlejší a ostatní ...'!J33</f>
        <v>0</v>
      </c>
      <c r="AW55" s="106">
        <f>'VON - Vedlejší a ostatní ...'!J34</f>
        <v>0</v>
      </c>
      <c r="AX55" s="106">
        <f>'VON - Vedlejší a ostatní ...'!J35</f>
        <v>0</v>
      </c>
      <c r="AY55" s="106">
        <f>'VON - Vedlejší a ostatní ...'!J36</f>
        <v>0</v>
      </c>
      <c r="AZ55" s="106">
        <f>'VON - Vedlejší a ostatní ...'!F33</f>
        <v>0</v>
      </c>
      <c r="BA55" s="106">
        <f>'VON - Vedlejší a ostatní ...'!F34</f>
        <v>0</v>
      </c>
      <c r="BB55" s="106">
        <f>'VON - Vedlejší a ostatní ...'!F35</f>
        <v>0</v>
      </c>
      <c r="BC55" s="106">
        <f>'VON - Vedlejší a ostatní ...'!F36</f>
        <v>0</v>
      </c>
      <c r="BD55" s="108">
        <f>'VON - Vedlejší a ostatní ...'!F37</f>
        <v>0</v>
      </c>
      <c r="BE55" s="7"/>
      <c r="BT55" s="109" t="s">
        <v>87</v>
      </c>
      <c r="BV55" s="109" t="s">
        <v>82</v>
      </c>
      <c r="BW55" s="109" t="s">
        <v>88</v>
      </c>
      <c r="BX55" s="109" t="s">
        <v>5</v>
      </c>
      <c r="CL55" s="109" t="s">
        <v>20</v>
      </c>
      <c r="CM55" s="109" t="s">
        <v>89</v>
      </c>
    </row>
    <row r="56" s="7" customFormat="1" ht="24.75" customHeight="1">
      <c r="A56" s="98" t="s">
        <v>84</v>
      </c>
      <c r="B56" s="99"/>
      <c r="C56" s="100"/>
      <c r="D56" s="101" t="s">
        <v>90</v>
      </c>
      <c r="E56" s="101"/>
      <c r="F56" s="101"/>
      <c r="G56" s="101"/>
      <c r="H56" s="101"/>
      <c r="I56" s="102"/>
      <c r="J56" s="101" t="s">
        <v>91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3">
        <f>'SO1 - SO 1 - Vodoměrná ša...'!J30</f>
        <v>0</v>
      </c>
      <c r="AH56" s="102"/>
      <c r="AI56" s="102"/>
      <c r="AJ56" s="102"/>
      <c r="AK56" s="102"/>
      <c r="AL56" s="102"/>
      <c r="AM56" s="102"/>
      <c r="AN56" s="103">
        <f>SUM(AG56,AT56)</f>
        <v>0</v>
      </c>
      <c r="AO56" s="102"/>
      <c r="AP56" s="102"/>
      <c r="AQ56" s="104" t="s">
        <v>92</v>
      </c>
      <c r="AR56" s="99"/>
      <c r="AS56" s="105">
        <v>0</v>
      </c>
      <c r="AT56" s="106">
        <f>ROUND(SUM(AV56:AW56),2)</f>
        <v>0</v>
      </c>
      <c r="AU56" s="107">
        <f>'SO1 - SO 1 - Vodoměrná ša...'!P92</f>
        <v>0</v>
      </c>
      <c r="AV56" s="106">
        <f>'SO1 - SO 1 - Vodoměrná ša...'!J33</f>
        <v>0</v>
      </c>
      <c r="AW56" s="106">
        <f>'SO1 - SO 1 - Vodoměrná ša...'!J34</f>
        <v>0</v>
      </c>
      <c r="AX56" s="106">
        <f>'SO1 - SO 1 - Vodoměrná ša...'!J35</f>
        <v>0</v>
      </c>
      <c r="AY56" s="106">
        <f>'SO1 - SO 1 - Vodoměrná ša...'!J36</f>
        <v>0</v>
      </c>
      <c r="AZ56" s="106">
        <f>'SO1 - SO 1 - Vodoměrná ša...'!F33</f>
        <v>0</v>
      </c>
      <c r="BA56" s="106">
        <f>'SO1 - SO 1 - Vodoměrná ša...'!F34</f>
        <v>0</v>
      </c>
      <c r="BB56" s="106">
        <f>'SO1 - SO 1 - Vodoměrná ša...'!F35</f>
        <v>0</v>
      </c>
      <c r="BC56" s="106">
        <f>'SO1 - SO 1 - Vodoměrná ša...'!F36</f>
        <v>0</v>
      </c>
      <c r="BD56" s="108">
        <f>'SO1 - SO 1 - Vodoměrná ša...'!F37</f>
        <v>0</v>
      </c>
      <c r="BE56" s="7"/>
      <c r="BT56" s="109" t="s">
        <v>87</v>
      </c>
      <c r="BV56" s="109" t="s">
        <v>82</v>
      </c>
      <c r="BW56" s="109" t="s">
        <v>93</v>
      </c>
      <c r="BX56" s="109" t="s">
        <v>5</v>
      </c>
      <c r="CL56" s="109" t="s">
        <v>20</v>
      </c>
      <c r="CM56" s="109" t="s">
        <v>89</v>
      </c>
    </row>
    <row r="57" s="7" customFormat="1" ht="24.75" customHeight="1">
      <c r="A57" s="98" t="s">
        <v>84</v>
      </c>
      <c r="B57" s="99"/>
      <c r="C57" s="100"/>
      <c r="D57" s="101" t="s">
        <v>94</v>
      </c>
      <c r="E57" s="101"/>
      <c r="F57" s="101"/>
      <c r="G57" s="101"/>
      <c r="H57" s="101"/>
      <c r="I57" s="102"/>
      <c r="J57" s="101" t="s">
        <v>95</v>
      </c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3">
        <f>'SO2 - SO 2 - Sdělovací ka...'!J30</f>
        <v>0</v>
      </c>
      <c r="AH57" s="102"/>
      <c r="AI57" s="102"/>
      <c r="AJ57" s="102"/>
      <c r="AK57" s="102"/>
      <c r="AL57" s="102"/>
      <c r="AM57" s="102"/>
      <c r="AN57" s="103">
        <f>SUM(AG57,AT57)</f>
        <v>0</v>
      </c>
      <c r="AO57" s="102"/>
      <c r="AP57" s="102"/>
      <c r="AQ57" s="104" t="s">
        <v>96</v>
      </c>
      <c r="AR57" s="99"/>
      <c r="AS57" s="110">
        <v>0</v>
      </c>
      <c r="AT57" s="111">
        <f>ROUND(SUM(AV57:AW57),2)</f>
        <v>0</v>
      </c>
      <c r="AU57" s="112">
        <f>'SO2 - SO 2 - Sdělovací ka...'!P83</f>
        <v>0</v>
      </c>
      <c r="AV57" s="111">
        <f>'SO2 - SO 2 - Sdělovací ka...'!J33</f>
        <v>0</v>
      </c>
      <c r="AW57" s="111">
        <f>'SO2 - SO 2 - Sdělovací ka...'!J34</f>
        <v>0</v>
      </c>
      <c r="AX57" s="111">
        <f>'SO2 - SO 2 - Sdělovací ka...'!J35</f>
        <v>0</v>
      </c>
      <c r="AY57" s="111">
        <f>'SO2 - SO 2 - Sdělovací ka...'!J36</f>
        <v>0</v>
      </c>
      <c r="AZ57" s="111">
        <f>'SO2 - SO 2 - Sdělovací ka...'!F33</f>
        <v>0</v>
      </c>
      <c r="BA57" s="111">
        <f>'SO2 - SO 2 - Sdělovací ka...'!F34</f>
        <v>0</v>
      </c>
      <c r="BB57" s="111">
        <f>'SO2 - SO 2 - Sdělovací ka...'!F35</f>
        <v>0</v>
      </c>
      <c r="BC57" s="111">
        <f>'SO2 - SO 2 - Sdělovací ka...'!F36</f>
        <v>0</v>
      </c>
      <c r="BD57" s="113">
        <f>'SO2 - SO 2 - Sdělovací ka...'!F37</f>
        <v>0</v>
      </c>
      <c r="BE57" s="7"/>
      <c r="BT57" s="109" t="s">
        <v>87</v>
      </c>
      <c r="BV57" s="109" t="s">
        <v>82</v>
      </c>
      <c r="BW57" s="109" t="s">
        <v>97</v>
      </c>
      <c r="BX57" s="109" t="s">
        <v>5</v>
      </c>
      <c r="CL57" s="109" t="s">
        <v>20</v>
      </c>
      <c r="CM57" s="109" t="s">
        <v>89</v>
      </c>
    </row>
    <row r="58" s="2" customFormat="1" ht="30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9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39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VON - Vedlejší a ostatní ...'!C2" display="/"/>
    <hyperlink ref="A56" location="'SO1 - SO 1 - Vodoměrná ša...'!C2" display="/"/>
    <hyperlink ref="A57" location="'SO2 - SO 2 - Sdělovací k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4"/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5"/>
      <c r="J3" s="20"/>
      <c r="K3" s="20"/>
      <c r="L3" s="21"/>
      <c r="AT3" s="18" t="s">
        <v>89</v>
      </c>
    </row>
    <row r="4" s="1" customFormat="1" ht="24.96" customHeight="1">
      <c r="B4" s="21"/>
      <c r="D4" s="22" t="s">
        <v>98</v>
      </c>
      <c r="I4" s="114"/>
      <c r="L4" s="21"/>
      <c r="M4" s="116" t="s">
        <v>11</v>
      </c>
      <c r="AT4" s="18" t="s">
        <v>4</v>
      </c>
    </row>
    <row r="5" s="1" customFormat="1" ht="6.96" customHeight="1">
      <c r="B5" s="21"/>
      <c r="I5" s="114"/>
      <c r="L5" s="21"/>
    </row>
    <row r="6" s="1" customFormat="1" ht="12" customHeight="1">
      <c r="B6" s="21"/>
      <c r="D6" s="31" t="s">
        <v>17</v>
      </c>
      <c r="I6" s="114"/>
      <c r="L6" s="21"/>
    </row>
    <row r="7" s="1" customFormat="1" ht="23.25" customHeight="1">
      <c r="B7" s="21"/>
      <c r="E7" s="117" t="str">
        <f>'Rekapitulace stavby'!K6</f>
        <v>VÝSTAVBA VODOMĚRNÉ ŠACHTY POD HOROU NA PŘIVADĚČI (u čp. 1072 - areál bývalý VAK)</v>
      </c>
      <c r="F7" s="31"/>
      <c r="G7" s="31"/>
      <c r="H7" s="31"/>
      <c r="I7" s="114"/>
      <c r="L7" s="21"/>
    </row>
    <row r="8" s="2" customFormat="1" ht="12" customHeight="1">
      <c r="A8" s="38"/>
      <c r="B8" s="39"/>
      <c r="C8" s="38"/>
      <c r="D8" s="31" t="s">
        <v>99</v>
      </c>
      <c r="E8" s="38"/>
      <c r="F8" s="38"/>
      <c r="G8" s="38"/>
      <c r="H8" s="38"/>
      <c r="I8" s="118"/>
      <c r="J8" s="38"/>
      <c r="K8" s="38"/>
      <c r="L8" s="11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100</v>
      </c>
      <c r="F9" s="38"/>
      <c r="G9" s="38"/>
      <c r="H9" s="38"/>
      <c r="I9" s="118"/>
      <c r="J9" s="38"/>
      <c r="K9" s="38"/>
      <c r="L9" s="11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118"/>
      <c r="J10" s="38"/>
      <c r="K10" s="38"/>
      <c r="L10" s="11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19</v>
      </c>
      <c r="E11" s="38"/>
      <c r="F11" s="26" t="s">
        <v>20</v>
      </c>
      <c r="G11" s="38"/>
      <c r="H11" s="38"/>
      <c r="I11" s="120" t="s">
        <v>21</v>
      </c>
      <c r="J11" s="26" t="s">
        <v>3</v>
      </c>
      <c r="K11" s="38"/>
      <c r="L11" s="11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23</v>
      </c>
      <c r="E12" s="38"/>
      <c r="F12" s="26" t="s">
        <v>24</v>
      </c>
      <c r="G12" s="38"/>
      <c r="H12" s="38"/>
      <c r="I12" s="120" t="s">
        <v>25</v>
      </c>
      <c r="J12" s="64" t="str">
        <f>'Rekapitulace stavby'!AN8</f>
        <v>1. 10. 2020</v>
      </c>
      <c r="K12" s="38"/>
      <c r="L12" s="11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18"/>
      <c r="J13" s="38"/>
      <c r="K13" s="38"/>
      <c r="L13" s="11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31</v>
      </c>
      <c r="E14" s="38"/>
      <c r="F14" s="38"/>
      <c r="G14" s="38"/>
      <c r="H14" s="38"/>
      <c r="I14" s="120" t="s">
        <v>32</v>
      </c>
      <c r="J14" s="26" t="s">
        <v>33</v>
      </c>
      <c r="K14" s="38"/>
      <c r="L14" s="11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">
        <v>34</v>
      </c>
      <c r="F15" s="38"/>
      <c r="G15" s="38"/>
      <c r="H15" s="38"/>
      <c r="I15" s="120" t="s">
        <v>35</v>
      </c>
      <c r="J15" s="26" t="s">
        <v>36</v>
      </c>
      <c r="K15" s="38"/>
      <c r="L15" s="11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18"/>
      <c r="J16" s="38"/>
      <c r="K16" s="38"/>
      <c r="L16" s="11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37</v>
      </c>
      <c r="E17" s="38"/>
      <c r="F17" s="38"/>
      <c r="G17" s="38"/>
      <c r="H17" s="38"/>
      <c r="I17" s="120" t="s">
        <v>32</v>
      </c>
      <c r="J17" s="32" t="str">
        <f>'Rekapitulace stavby'!AN13</f>
        <v>Vyplň údaj</v>
      </c>
      <c r="K17" s="38"/>
      <c r="L17" s="11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120" t="s">
        <v>35</v>
      </c>
      <c r="J18" s="32" t="str">
        <f>'Rekapitulace stavby'!AN14</f>
        <v>Vyplň údaj</v>
      </c>
      <c r="K18" s="38"/>
      <c r="L18" s="11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18"/>
      <c r="J19" s="38"/>
      <c r="K19" s="38"/>
      <c r="L19" s="11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39</v>
      </c>
      <c r="E20" s="38"/>
      <c r="F20" s="38"/>
      <c r="G20" s="38"/>
      <c r="H20" s="38"/>
      <c r="I20" s="120" t="s">
        <v>32</v>
      </c>
      <c r="J20" s="26" t="s">
        <v>40</v>
      </c>
      <c r="K20" s="38"/>
      <c r="L20" s="11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">
        <v>41</v>
      </c>
      <c r="F21" s="38"/>
      <c r="G21" s="38"/>
      <c r="H21" s="38"/>
      <c r="I21" s="120" t="s">
        <v>35</v>
      </c>
      <c r="J21" s="26" t="s">
        <v>3</v>
      </c>
      <c r="K21" s="38"/>
      <c r="L21" s="11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18"/>
      <c r="J22" s="38"/>
      <c r="K22" s="38"/>
      <c r="L22" s="11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43</v>
      </c>
      <c r="E23" s="38"/>
      <c r="F23" s="38"/>
      <c r="G23" s="38"/>
      <c r="H23" s="38"/>
      <c r="I23" s="120" t="s">
        <v>32</v>
      </c>
      <c r="J23" s="26" t="s">
        <v>40</v>
      </c>
      <c r="K23" s="38"/>
      <c r="L23" s="11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">
        <v>41</v>
      </c>
      <c r="F24" s="38"/>
      <c r="G24" s="38"/>
      <c r="H24" s="38"/>
      <c r="I24" s="120" t="s">
        <v>35</v>
      </c>
      <c r="J24" s="26" t="s">
        <v>3</v>
      </c>
      <c r="K24" s="38"/>
      <c r="L24" s="11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18"/>
      <c r="J25" s="38"/>
      <c r="K25" s="38"/>
      <c r="L25" s="11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44</v>
      </c>
      <c r="E26" s="38"/>
      <c r="F26" s="38"/>
      <c r="G26" s="38"/>
      <c r="H26" s="38"/>
      <c r="I26" s="118"/>
      <c r="J26" s="38"/>
      <c r="K26" s="38"/>
      <c r="L26" s="11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1"/>
      <c r="B27" s="122"/>
      <c r="C27" s="121"/>
      <c r="D27" s="121"/>
      <c r="E27" s="36" t="s">
        <v>3</v>
      </c>
      <c r="F27" s="36"/>
      <c r="G27" s="36"/>
      <c r="H27" s="36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18"/>
      <c r="J28" s="38"/>
      <c r="K28" s="38"/>
      <c r="L28" s="11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125"/>
      <c r="J29" s="84"/>
      <c r="K29" s="84"/>
      <c r="L29" s="11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6" t="s">
        <v>46</v>
      </c>
      <c r="E30" s="38"/>
      <c r="F30" s="38"/>
      <c r="G30" s="38"/>
      <c r="H30" s="38"/>
      <c r="I30" s="118"/>
      <c r="J30" s="90">
        <f>ROUND(J86, 2)</f>
        <v>0</v>
      </c>
      <c r="K30" s="38"/>
      <c r="L30" s="11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125"/>
      <c r="J31" s="84"/>
      <c r="K31" s="84"/>
      <c r="L31" s="11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48</v>
      </c>
      <c r="G32" s="38"/>
      <c r="H32" s="38"/>
      <c r="I32" s="127" t="s">
        <v>47</v>
      </c>
      <c r="J32" s="43" t="s">
        <v>49</v>
      </c>
      <c r="K32" s="38"/>
      <c r="L32" s="11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8" t="s">
        <v>50</v>
      </c>
      <c r="E33" s="31" t="s">
        <v>51</v>
      </c>
      <c r="F33" s="129">
        <f>ROUND((SUM(BE86:BE126)),  2)</f>
        <v>0</v>
      </c>
      <c r="G33" s="38"/>
      <c r="H33" s="38"/>
      <c r="I33" s="130">
        <v>0.20999999999999999</v>
      </c>
      <c r="J33" s="129">
        <f>ROUND(((SUM(BE86:BE126))*I33),  2)</f>
        <v>0</v>
      </c>
      <c r="K33" s="38"/>
      <c r="L33" s="11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52</v>
      </c>
      <c r="F34" s="129">
        <f>ROUND((SUM(BF86:BF126)),  2)</f>
        <v>0</v>
      </c>
      <c r="G34" s="38"/>
      <c r="H34" s="38"/>
      <c r="I34" s="130">
        <v>0.14999999999999999</v>
      </c>
      <c r="J34" s="129">
        <f>ROUND(((SUM(BF86:BF126))*I34),  2)</f>
        <v>0</v>
      </c>
      <c r="K34" s="38"/>
      <c r="L34" s="11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53</v>
      </c>
      <c r="F35" s="129">
        <f>ROUND((SUM(BG86:BG126)),  2)</f>
        <v>0</v>
      </c>
      <c r="G35" s="38"/>
      <c r="H35" s="38"/>
      <c r="I35" s="130">
        <v>0.20999999999999999</v>
      </c>
      <c r="J35" s="129">
        <f>0</f>
        <v>0</v>
      </c>
      <c r="K35" s="38"/>
      <c r="L35" s="11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54</v>
      </c>
      <c r="F36" s="129">
        <f>ROUND((SUM(BH86:BH126)),  2)</f>
        <v>0</v>
      </c>
      <c r="G36" s="38"/>
      <c r="H36" s="38"/>
      <c r="I36" s="130">
        <v>0.14999999999999999</v>
      </c>
      <c r="J36" s="129">
        <f>0</f>
        <v>0</v>
      </c>
      <c r="K36" s="38"/>
      <c r="L36" s="11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55</v>
      </c>
      <c r="F37" s="129">
        <f>ROUND((SUM(BI86:BI126)),  2)</f>
        <v>0</v>
      </c>
      <c r="G37" s="38"/>
      <c r="H37" s="38"/>
      <c r="I37" s="130">
        <v>0</v>
      </c>
      <c r="J37" s="129">
        <f>0</f>
        <v>0</v>
      </c>
      <c r="K37" s="38"/>
      <c r="L37" s="11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18"/>
      <c r="J38" s="38"/>
      <c r="K38" s="38"/>
      <c r="L38" s="11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1"/>
      <c r="D39" s="132" t="s">
        <v>56</v>
      </c>
      <c r="E39" s="76"/>
      <c r="F39" s="76"/>
      <c r="G39" s="133" t="s">
        <v>57</v>
      </c>
      <c r="H39" s="134" t="s">
        <v>58</v>
      </c>
      <c r="I39" s="135"/>
      <c r="J39" s="136">
        <f>SUM(J30:J37)</f>
        <v>0</v>
      </c>
      <c r="K39" s="137"/>
      <c r="L39" s="11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138"/>
      <c r="J40" s="56"/>
      <c r="K40" s="56"/>
      <c r="L40" s="11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139"/>
      <c r="J44" s="58"/>
      <c r="K44" s="58"/>
      <c r="L44" s="11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101</v>
      </c>
      <c r="D45" s="38"/>
      <c r="E45" s="38"/>
      <c r="F45" s="38"/>
      <c r="G45" s="38"/>
      <c r="H45" s="38"/>
      <c r="I45" s="118"/>
      <c r="J45" s="38"/>
      <c r="K45" s="38"/>
      <c r="L45" s="119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118"/>
      <c r="J46" s="38"/>
      <c r="K46" s="38"/>
      <c r="L46" s="119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17</v>
      </c>
      <c r="D47" s="38"/>
      <c r="E47" s="38"/>
      <c r="F47" s="38"/>
      <c r="G47" s="38"/>
      <c r="H47" s="38"/>
      <c r="I47" s="118"/>
      <c r="J47" s="38"/>
      <c r="K47" s="38"/>
      <c r="L47" s="119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3.25" customHeight="1">
      <c r="A48" s="38"/>
      <c r="B48" s="39"/>
      <c r="C48" s="38"/>
      <c r="D48" s="38"/>
      <c r="E48" s="117" t="str">
        <f>E7</f>
        <v>VÝSTAVBA VODOMĚRNÉ ŠACHTY POD HOROU NA PŘIVADĚČI (u čp. 1072 - areál bývalý VAK)</v>
      </c>
      <c r="F48" s="31"/>
      <c r="G48" s="31"/>
      <c r="H48" s="31"/>
      <c r="I48" s="118"/>
      <c r="J48" s="38"/>
      <c r="K48" s="38"/>
      <c r="L48" s="119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99</v>
      </c>
      <c r="D49" s="38"/>
      <c r="E49" s="38"/>
      <c r="F49" s="38"/>
      <c r="G49" s="38"/>
      <c r="H49" s="38"/>
      <c r="I49" s="118"/>
      <c r="J49" s="38"/>
      <c r="K49" s="38"/>
      <c r="L49" s="119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VON - Vedlejší a ostatní náklady</v>
      </c>
      <c r="F50" s="38"/>
      <c r="G50" s="38"/>
      <c r="H50" s="38"/>
      <c r="I50" s="118"/>
      <c r="J50" s="38"/>
      <c r="K50" s="38"/>
      <c r="L50" s="119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118"/>
      <c r="J51" s="38"/>
      <c r="K51" s="38"/>
      <c r="L51" s="119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23</v>
      </c>
      <c r="D52" s="38"/>
      <c r="E52" s="38"/>
      <c r="F52" s="26" t="str">
        <f>F12</f>
        <v>Ústí nad Orlicí, Střelecká ulice</v>
      </c>
      <c r="G52" s="38"/>
      <c r="H52" s="38"/>
      <c r="I52" s="120" t="s">
        <v>25</v>
      </c>
      <c r="J52" s="64" t="str">
        <f>IF(J12="","",J12)</f>
        <v>1. 10. 2020</v>
      </c>
      <c r="K52" s="38"/>
      <c r="L52" s="119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118"/>
      <c r="J53" s="38"/>
      <c r="K53" s="38"/>
      <c r="L53" s="119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1" t="s">
        <v>31</v>
      </c>
      <c r="D54" s="38"/>
      <c r="E54" s="38"/>
      <c r="F54" s="26" t="str">
        <f>E15</f>
        <v>TEPVOS, spol. s r.o.</v>
      </c>
      <c r="G54" s="38"/>
      <c r="H54" s="38"/>
      <c r="I54" s="120" t="s">
        <v>39</v>
      </c>
      <c r="J54" s="36" t="str">
        <f>E21</f>
        <v>Ing. Jan Falta</v>
      </c>
      <c r="K54" s="38"/>
      <c r="L54" s="119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1" t="s">
        <v>37</v>
      </c>
      <c r="D55" s="38"/>
      <c r="E55" s="38"/>
      <c r="F55" s="26" t="str">
        <f>IF(E18="","",E18)</f>
        <v>Vyplň údaj</v>
      </c>
      <c r="G55" s="38"/>
      <c r="H55" s="38"/>
      <c r="I55" s="120" t="s">
        <v>43</v>
      </c>
      <c r="J55" s="36" t="str">
        <f>E24</f>
        <v>Ing. Jan Falta</v>
      </c>
      <c r="K55" s="38"/>
      <c r="L55" s="119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118"/>
      <c r="J56" s="38"/>
      <c r="K56" s="38"/>
      <c r="L56" s="119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40" t="s">
        <v>102</v>
      </c>
      <c r="D57" s="131"/>
      <c r="E57" s="131"/>
      <c r="F57" s="131"/>
      <c r="G57" s="131"/>
      <c r="H57" s="131"/>
      <c r="I57" s="141"/>
      <c r="J57" s="142" t="s">
        <v>103</v>
      </c>
      <c r="K57" s="131"/>
      <c r="L57" s="119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118"/>
      <c r="J58" s="38"/>
      <c r="K58" s="38"/>
      <c r="L58" s="119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43" t="s">
        <v>78</v>
      </c>
      <c r="D59" s="38"/>
      <c r="E59" s="38"/>
      <c r="F59" s="38"/>
      <c r="G59" s="38"/>
      <c r="H59" s="38"/>
      <c r="I59" s="118"/>
      <c r="J59" s="90">
        <f>J86</f>
        <v>0</v>
      </c>
      <c r="K59" s="38"/>
      <c r="L59" s="119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8" t="s">
        <v>104</v>
      </c>
    </row>
    <row r="60" s="9" customFormat="1" ht="24.96" customHeight="1">
      <c r="A60" s="9"/>
      <c r="B60" s="144"/>
      <c r="C60" s="9"/>
      <c r="D60" s="145" t="s">
        <v>105</v>
      </c>
      <c r="E60" s="146"/>
      <c r="F60" s="146"/>
      <c r="G60" s="146"/>
      <c r="H60" s="146"/>
      <c r="I60" s="147"/>
      <c r="J60" s="148">
        <f>J87</f>
        <v>0</v>
      </c>
      <c r="K60" s="9"/>
      <c r="L60" s="14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9"/>
      <c r="C61" s="10"/>
      <c r="D61" s="150" t="s">
        <v>106</v>
      </c>
      <c r="E61" s="151"/>
      <c r="F61" s="151"/>
      <c r="G61" s="151"/>
      <c r="H61" s="151"/>
      <c r="I61" s="152"/>
      <c r="J61" s="153">
        <f>J88</f>
        <v>0</v>
      </c>
      <c r="K61" s="10"/>
      <c r="L61" s="14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9"/>
      <c r="C62" s="10"/>
      <c r="D62" s="150" t="s">
        <v>107</v>
      </c>
      <c r="E62" s="151"/>
      <c r="F62" s="151"/>
      <c r="G62" s="151"/>
      <c r="H62" s="151"/>
      <c r="I62" s="152"/>
      <c r="J62" s="153">
        <f>J97</f>
        <v>0</v>
      </c>
      <c r="K62" s="10"/>
      <c r="L62" s="14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9"/>
      <c r="C63" s="10"/>
      <c r="D63" s="150" t="s">
        <v>108</v>
      </c>
      <c r="E63" s="151"/>
      <c r="F63" s="151"/>
      <c r="G63" s="151"/>
      <c r="H63" s="151"/>
      <c r="I63" s="152"/>
      <c r="J63" s="153">
        <f>J108</f>
        <v>0</v>
      </c>
      <c r="K63" s="10"/>
      <c r="L63" s="14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9"/>
      <c r="C64" s="10"/>
      <c r="D64" s="150" t="s">
        <v>109</v>
      </c>
      <c r="E64" s="151"/>
      <c r="F64" s="151"/>
      <c r="G64" s="151"/>
      <c r="H64" s="151"/>
      <c r="I64" s="152"/>
      <c r="J64" s="153">
        <f>J115</f>
        <v>0</v>
      </c>
      <c r="K64" s="10"/>
      <c r="L64" s="14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9"/>
      <c r="C65" s="10"/>
      <c r="D65" s="150" t="s">
        <v>110</v>
      </c>
      <c r="E65" s="151"/>
      <c r="F65" s="151"/>
      <c r="G65" s="151"/>
      <c r="H65" s="151"/>
      <c r="I65" s="152"/>
      <c r="J65" s="153">
        <f>J118</f>
        <v>0</v>
      </c>
      <c r="K65" s="10"/>
      <c r="L65" s="14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9"/>
      <c r="C66" s="10"/>
      <c r="D66" s="150" t="s">
        <v>111</v>
      </c>
      <c r="E66" s="151"/>
      <c r="F66" s="151"/>
      <c r="G66" s="151"/>
      <c r="H66" s="151"/>
      <c r="I66" s="152"/>
      <c r="J66" s="153">
        <f>J120</f>
        <v>0</v>
      </c>
      <c r="K66" s="10"/>
      <c r="L66" s="14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38"/>
      <c r="D67" s="38"/>
      <c r="E67" s="38"/>
      <c r="F67" s="38"/>
      <c r="G67" s="38"/>
      <c r="H67" s="38"/>
      <c r="I67" s="118"/>
      <c r="J67" s="38"/>
      <c r="K67" s="38"/>
      <c r="L67" s="119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5"/>
      <c r="C68" s="56"/>
      <c r="D68" s="56"/>
      <c r="E68" s="56"/>
      <c r="F68" s="56"/>
      <c r="G68" s="56"/>
      <c r="H68" s="56"/>
      <c r="I68" s="138"/>
      <c r="J68" s="56"/>
      <c r="K68" s="56"/>
      <c r="L68" s="119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57"/>
      <c r="C72" s="58"/>
      <c r="D72" s="58"/>
      <c r="E72" s="58"/>
      <c r="F72" s="58"/>
      <c r="G72" s="58"/>
      <c r="H72" s="58"/>
      <c r="I72" s="139"/>
      <c r="J72" s="58"/>
      <c r="K72" s="58"/>
      <c r="L72" s="119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2" t="s">
        <v>112</v>
      </c>
      <c r="D73" s="38"/>
      <c r="E73" s="38"/>
      <c r="F73" s="38"/>
      <c r="G73" s="38"/>
      <c r="H73" s="38"/>
      <c r="I73" s="118"/>
      <c r="J73" s="38"/>
      <c r="K73" s="38"/>
      <c r="L73" s="119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38"/>
      <c r="D74" s="38"/>
      <c r="E74" s="38"/>
      <c r="F74" s="38"/>
      <c r="G74" s="38"/>
      <c r="H74" s="38"/>
      <c r="I74" s="118"/>
      <c r="J74" s="38"/>
      <c r="K74" s="38"/>
      <c r="L74" s="119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1" t="s">
        <v>17</v>
      </c>
      <c r="D75" s="38"/>
      <c r="E75" s="38"/>
      <c r="F75" s="38"/>
      <c r="G75" s="38"/>
      <c r="H75" s="38"/>
      <c r="I75" s="118"/>
      <c r="J75" s="38"/>
      <c r="K75" s="38"/>
      <c r="L75" s="119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3.25" customHeight="1">
      <c r="A76" s="38"/>
      <c r="B76" s="39"/>
      <c r="C76" s="38"/>
      <c r="D76" s="38"/>
      <c r="E76" s="117" t="str">
        <f>E7</f>
        <v>VÝSTAVBA VODOMĚRNÉ ŠACHTY POD HOROU NA PŘIVADĚČI (u čp. 1072 - areál bývalý VAK)</v>
      </c>
      <c r="F76" s="31"/>
      <c r="G76" s="31"/>
      <c r="H76" s="31"/>
      <c r="I76" s="118"/>
      <c r="J76" s="38"/>
      <c r="K76" s="38"/>
      <c r="L76" s="11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99</v>
      </c>
      <c r="D77" s="38"/>
      <c r="E77" s="38"/>
      <c r="F77" s="38"/>
      <c r="G77" s="38"/>
      <c r="H77" s="38"/>
      <c r="I77" s="118"/>
      <c r="J77" s="38"/>
      <c r="K77" s="38"/>
      <c r="L77" s="11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38"/>
      <c r="D78" s="38"/>
      <c r="E78" s="62" t="str">
        <f>E9</f>
        <v>VON - Vedlejší a ostatní náklady</v>
      </c>
      <c r="F78" s="38"/>
      <c r="G78" s="38"/>
      <c r="H78" s="38"/>
      <c r="I78" s="118"/>
      <c r="J78" s="38"/>
      <c r="K78" s="38"/>
      <c r="L78" s="119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38"/>
      <c r="D79" s="38"/>
      <c r="E79" s="38"/>
      <c r="F79" s="38"/>
      <c r="G79" s="38"/>
      <c r="H79" s="38"/>
      <c r="I79" s="118"/>
      <c r="J79" s="38"/>
      <c r="K79" s="38"/>
      <c r="L79" s="119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1" t="s">
        <v>23</v>
      </c>
      <c r="D80" s="38"/>
      <c r="E80" s="38"/>
      <c r="F80" s="26" t="str">
        <f>F12</f>
        <v>Ústí nad Orlicí, Střelecká ulice</v>
      </c>
      <c r="G80" s="38"/>
      <c r="H80" s="38"/>
      <c r="I80" s="120" t="s">
        <v>25</v>
      </c>
      <c r="J80" s="64" t="str">
        <f>IF(J12="","",J12)</f>
        <v>1. 10. 2020</v>
      </c>
      <c r="K80" s="38"/>
      <c r="L80" s="119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38"/>
      <c r="D81" s="38"/>
      <c r="E81" s="38"/>
      <c r="F81" s="38"/>
      <c r="G81" s="38"/>
      <c r="H81" s="38"/>
      <c r="I81" s="118"/>
      <c r="J81" s="38"/>
      <c r="K81" s="38"/>
      <c r="L81" s="11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1" t="s">
        <v>31</v>
      </c>
      <c r="D82" s="38"/>
      <c r="E82" s="38"/>
      <c r="F82" s="26" t="str">
        <f>E15</f>
        <v>TEPVOS, spol. s r.o.</v>
      </c>
      <c r="G82" s="38"/>
      <c r="H82" s="38"/>
      <c r="I82" s="120" t="s">
        <v>39</v>
      </c>
      <c r="J82" s="36" t="str">
        <f>E21</f>
        <v>Ing. Jan Falta</v>
      </c>
      <c r="K82" s="38"/>
      <c r="L82" s="11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1" t="s">
        <v>37</v>
      </c>
      <c r="D83" s="38"/>
      <c r="E83" s="38"/>
      <c r="F83" s="26" t="str">
        <f>IF(E18="","",E18)</f>
        <v>Vyplň údaj</v>
      </c>
      <c r="G83" s="38"/>
      <c r="H83" s="38"/>
      <c r="I83" s="120" t="s">
        <v>43</v>
      </c>
      <c r="J83" s="36" t="str">
        <f>E24</f>
        <v>Ing. Jan Falta</v>
      </c>
      <c r="K83" s="38"/>
      <c r="L83" s="11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38"/>
      <c r="D84" s="38"/>
      <c r="E84" s="38"/>
      <c r="F84" s="38"/>
      <c r="G84" s="38"/>
      <c r="H84" s="38"/>
      <c r="I84" s="118"/>
      <c r="J84" s="38"/>
      <c r="K84" s="38"/>
      <c r="L84" s="11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54"/>
      <c r="B85" s="155"/>
      <c r="C85" s="156" t="s">
        <v>113</v>
      </c>
      <c r="D85" s="157" t="s">
        <v>65</v>
      </c>
      <c r="E85" s="157" t="s">
        <v>61</v>
      </c>
      <c r="F85" s="157" t="s">
        <v>62</v>
      </c>
      <c r="G85" s="157" t="s">
        <v>114</v>
      </c>
      <c r="H85" s="157" t="s">
        <v>115</v>
      </c>
      <c r="I85" s="158" t="s">
        <v>116</v>
      </c>
      <c r="J85" s="157" t="s">
        <v>103</v>
      </c>
      <c r="K85" s="159" t="s">
        <v>117</v>
      </c>
      <c r="L85" s="160"/>
      <c r="M85" s="80" t="s">
        <v>3</v>
      </c>
      <c r="N85" s="81" t="s">
        <v>50</v>
      </c>
      <c r="O85" s="81" t="s">
        <v>118</v>
      </c>
      <c r="P85" s="81" t="s">
        <v>119</v>
      </c>
      <c r="Q85" s="81" t="s">
        <v>120</v>
      </c>
      <c r="R85" s="81" t="s">
        <v>121</v>
      </c>
      <c r="S85" s="81" t="s">
        <v>122</v>
      </c>
      <c r="T85" s="82" t="s">
        <v>123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="2" customFormat="1" ht="22.8" customHeight="1">
      <c r="A86" s="38"/>
      <c r="B86" s="39"/>
      <c r="C86" s="87" t="s">
        <v>124</v>
      </c>
      <c r="D86" s="38"/>
      <c r="E86" s="38"/>
      <c r="F86" s="38"/>
      <c r="G86" s="38"/>
      <c r="H86" s="38"/>
      <c r="I86" s="118"/>
      <c r="J86" s="161">
        <f>BK86</f>
        <v>0</v>
      </c>
      <c r="K86" s="38"/>
      <c r="L86" s="39"/>
      <c r="M86" s="83"/>
      <c r="N86" s="68"/>
      <c r="O86" s="84"/>
      <c r="P86" s="162">
        <f>P87</f>
        <v>0</v>
      </c>
      <c r="Q86" s="84"/>
      <c r="R86" s="162">
        <f>R87</f>
        <v>0</v>
      </c>
      <c r="S86" s="84"/>
      <c r="T86" s="163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8" t="s">
        <v>79</v>
      </c>
      <c r="AU86" s="18" t="s">
        <v>104</v>
      </c>
      <c r="BK86" s="164">
        <f>BK87</f>
        <v>0</v>
      </c>
    </row>
    <row r="87" s="12" customFormat="1" ht="25.92" customHeight="1">
      <c r="A87" s="12"/>
      <c r="B87" s="165"/>
      <c r="C87" s="12"/>
      <c r="D87" s="166" t="s">
        <v>79</v>
      </c>
      <c r="E87" s="167" t="s">
        <v>125</v>
      </c>
      <c r="F87" s="167" t="s">
        <v>126</v>
      </c>
      <c r="G87" s="12"/>
      <c r="H87" s="12"/>
      <c r="I87" s="168"/>
      <c r="J87" s="169">
        <f>BK87</f>
        <v>0</v>
      </c>
      <c r="K87" s="12"/>
      <c r="L87" s="165"/>
      <c r="M87" s="170"/>
      <c r="N87" s="171"/>
      <c r="O87" s="171"/>
      <c r="P87" s="172">
        <f>P88+P97+P108+P115+P118+P120</f>
        <v>0</v>
      </c>
      <c r="Q87" s="171"/>
      <c r="R87" s="172">
        <f>R88+R97+R108+R115+R118+R120</f>
        <v>0</v>
      </c>
      <c r="S87" s="171"/>
      <c r="T87" s="173">
        <f>T88+T97+T108+T115+T118+T120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66" t="s">
        <v>127</v>
      </c>
      <c r="AT87" s="174" t="s">
        <v>79</v>
      </c>
      <c r="AU87" s="174" t="s">
        <v>80</v>
      </c>
      <c r="AY87" s="166" t="s">
        <v>128</v>
      </c>
      <c r="BK87" s="175">
        <f>BK88+BK97+BK108+BK115+BK118+BK120</f>
        <v>0</v>
      </c>
    </row>
    <row r="88" s="12" customFormat="1" ht="22.8" customHeight="1">
      <c r="A88" s="12"/>
      <c r="B88" s="165"/>
      <c r="C88" s="12"/>
      <c r="D88" s="166" t="s">
        <v>79</v>
      </c>
      <c r="E88" s="176" t="s">
        <v>129</v>
      </c>
      <c r="F88" s="176" t="s">
        <v>130</v>
      </c>
      <c r="G88" s="12"/>
      <c r="H88" s="12"/>
      <c r="I88" s="168"/>
      <c r="J88" s="177">
        <f>BK88</f>
        <v>0</v>
      </c>
      <c r="K88" s="12"/>
      <c r="L88" s="165"/>
      <c r="M88" s="170"/>
      <c r="N88" s="171"/>
      <c r="O88" s="171"/>
      <c r="P88" s="172">
        <f>SUM(P89:P96)</f>
        <v>0</v>
      </c>
      <c r="Q88" s="171"/>
      <c r="R88" s="172">
        <f>SUM(R89:R96)</f>
        <v>0</v>
      </c>
      <c r="S88" s="171"/>
      <c r="T88" s="173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66" t="s">
        <v>127</v>
      </c>
      <c r="AT88" s="174" t="s">
        <v>79</v>
      </c>
      <c r="AU88" s="174" t="s">
        <v>87</v>
      </c>
      <c r="AY88" s="166" t="s">
        <v>128</v>
      </c>
      <c r="BK88" s="175">
        <f>SUM(BK89:BK96)</f>
        <v>0</v>
      </c>
    </row>
    <row r="89" s="2" customFormat="1" ht="16.5" customHeight="1">
      <c r="A89" s="38"/>
      <c r="B89" s="178"/>
      <c r="C89" s="179" t="s">
        <v>87</v>
      </c>
      <c r="D89" s="179" t="s">
        <v>131</v>
      </c>
      <c r="E89" s="180" t="s">
        <v>132</v>
      </c>
      <c r="F89" s="181" t="s">
        <v>133</v>
      </c>
      <c r="G89" s="182" t="s">
        <v>134</v>
      </c>
      <c r="H89" s="183">
        <v>1</v>
      </c>
      <c r="I89" s="184"/>
      <c r="J89" s="185">
        <f>ROUND(I89*H89,2)</f>
        <v>0</v>
      </c>
      <c r="K89" s="181" t="s">
        <v>135</v>
      </c>
      <c r="L89" s="39"/>
      <c r="M89" s="186" t="s">
        <v>3</v>
      </c>
      <c r="N89" s="187" t="s">
        <v>51</v>
      </c>
      <c r="O89" s="72"/>
      <c r="P89" s="188">
        <f>O89*H89</f>
        <v>0</v>
      </c>
      <c r="Q89" s="188">
        <v>0</v>
      </c>
      <c r="R89" s="188">
        <f>Q89*H89</f>
        <v>0</v>
      </c>
      <c r="S89" s="188">
        <v>0</v>
      </c>
      <c r="T89" s="18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0" t="s">
        <v>136</v>
      </c>
      <c r="AT89" s="190" t="s">
        <v>131</v>
      </c>
      <c r="AU89" s="190" t="s">
        <v>89</v>
      </c>
      <c r="AY89" s="18" t="s">
        <v>128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8" t="s">
        <v>87</v>
      </c>
      <c r="BK89" s="191">
        <f>ROUND(I89*H89,2)</f>
        <v>0</v>
      </c>
      <c r="BL89" s="18" t="s">
        <v>136</v>
      </c>
      <c r="BM89" s="190" t="s">
        <v>137</v>
      </c>
    </row>
    <row r="90" s="13" customFormat="1">
      <c r="A90" s="13"/>
      <c r="B90" s="192"/>
      <c r="C90" s="13"/>
      <c r="D90" s="193" t="s">
        <v>138</v>
      </c>
      <c r="E90" s="194" t="s">
        <v>3</v>
      </c>
      <c r="F90" s="195" t="s">
        <v>139</v>
      </c>
      <c r="G90" s="13"/>
      <c r="H90" s="196">
        <v>1</v>
      </c>
      <c r="I90" s="197"/>
      <c r="J90" s="13"/>
      <c r="K90" s="13"/>
      <c r="L90" s="192"/>
      <c r="M90" s="198"/>
      <c r="N90" s="199"/>
      <c r="O90" s="199"/>
      <c r="P90" s="199"/>
      <c r="Q90" s="199"/>
      <c r="R90" s="199"/>
      <c r="S90" s="199"/>
      <c r="T90" s="20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194" t="s">
        <v>138</v>
      </c>
      <c r="AU90" s="194" t="s">
        <v>89</v>
      </c>
      <c r="AV90" s="13" t="s">
        <v>89</v>
      </c>
      <c r="AW90" s="13" t="s">
        <v>42</v>
      </c>
      <c r="AX90" s="13" t="s">
        <v>87</v>
      </c>
      <c r="AY90" s="194" t="s">
        <v>128</v>
      </c>
    </row>
    <row r="91" s="2" customFormat="1" ht="16.5" customHeight="1">
      <c r="A91" s="38"/>
      <c r="B91" s="178"/>
      <c r="C91" s="179" t="s">
        <v>89</v>
      </c>
      <c r="D91" s="179" t="s">
        <v>131</v>
      </c>
      <c r="E91" s="180" t="s">
        <v>140</v>
      </c>
      <c r="F91" s="181" t="s">
        <v>141</v>
      </c>
      <c r="G91" s="182" t="s">
        <v>134</v>
      </c>
      <c r="H91" s="183">
        <v>1</v>
      </c>
      <c r="I91" s="184"/>
      <c r="J91" s="185">
        <f>ROUND(I91*H91,2)</f>
        <v>0</v>
      </c>
      <c r="K91" s="181" t="s">
        <v>135</v>
      </c>
      <c r="L91" s="39"/>
      <c r="M91" s="186" t="s">
        <v>3</v>
      </c>
      <c r="N91" s="187" t="s">
        <v>51</v>
      </c>
      <c r="O91" s="72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0" t="s">
        <v>136</v>
      </c>
      <c r="AT91" s="190" t="s">
        <v>131</v>
      </c>
      <c r="AU91" s="190" t="s">
        <v>89</v>
      </c>
      <c r="AY91" s="18" t="s">
        <v>128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87</v>
      </c>
      <c r="BK91" s="191">
        <f>ROUND(I91*H91,2)</f>
        <v>0</v>
      </c>
      <c r="BL91" s="18" t="s">
        <v>136</v>
      </c>
      <c r="BM91" s="190" t="s">
        <v>142</v>
      </c>
    </row>
    <row r="92" s="2" customFormat="1">
      <c r="A92" s="38"/>
      <c r="B92" s="39"/>
      <c r="C92" s="38"/>
      <c r="D92" s="193" t="s">
        <v>143</v>
      </c>
      <c r="E92" s="38"/>
      <c r="F92" s="201" t="s">
        <v>144</v>
      </c>
      <c r="G92" s="38"/>
      <c r="H92" s="38"/>
      <c r="I92" s="118"/>
      <c r="J92" s="38"/>
      <c r="K92" s="38"/>
      <c r="L92" s="39"/>
      <c r="M92" s="202"/>
      <c r="N92" s="203"/>
      <c r="O92" s="72"/>
      <c r="P92" s="72"/>
      <c r="Q92" s="72"/>
      <c r="R92" s="72"/>
      <c r="S92" s="72"/>
      <c r="T92" s="73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8" t="s">
        <v>143</v>
      </c>
      <c r="AU92" s="18" t="s">
        <v>89</v>
      </c>
    </row>
    <row r="93" s="13" customFormat="1">
      <c r="A93" s="13"/>
      <c r="B93" s="192"/>
      <c r="C93" s="13"/>
      <c r="D93" s="193" t="s">
        <v>138</v>
      </c>
      <c r="E93" s="194" t="s">
        <v>3</v>
      </c>
      <c r="F93" s="195" t="s">
        <v>145</v>
      </c>
      <c r="G93" s="13"/>
      <c r="H93" s="196">
        <v>1</v>
      </c>
      <c r="I93" s="197"/>
      <c r="J93" s="13"/>
      <c r="K93" s="13"/>
      <c r="L93" s="192"/>
      <c r="M93" s="198"/>
      <c r="N93" s="199"/>
      <c r="O93" s="199"/>
      <c r="P93" s="199"/>
      <c r="Q93" s="199"/>
      <c r="R93" s="199"/>
      <c r="S93" s="199"/>
      <c r="T93" s="20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194" t="s">
        <v>138</v>
      </c>
      <c r="AU93" s="194" t="s">
        <v>89</v>
      </c>
      <c r="AV93" s="13" t="s">
        <v>89</v>
      </c>
      <c r="AW93" s="13" t="s">
        <v>42</v>
      </c>
      <c r="AX93" s="13" t="s">
        <v>87</v>
      </c>
      <c r="AY93" s="194" t="s">
        <v>128</v>
      </c>
    </row>
    <row r="94" s="2" customFormat="1" ht="16.5" customHeight="1">
      <c r="A94" s="38"/>
      <c r="B94" s="178"/>
      <c r="C94" s="179" t="s">
        <v>146</v>
      </c>
      <c r="D94" s="179" t="s">
        <v>131</v>
      </c>
      <c r="E94" s="180" t="s">
        <v>147</v>
      </c>
      <c r="F94" s="181" t="s">
        <v>148</v>
      </c>
      <c r="G94" s="182" t="s">
        <v>134</v>
      </c>
      <c r="H94" s="183">
        <v>1</v>
      </c>
      <c r="I94" s="184"/>
      <c r="J94" s="185">
        <f>ROUND(I94*H94,2)</f>
        <v>0</v>
      </c>
      <c r="K94" s="181" t="s">
        <v>135</v>
      </c>
      <c r="L94" s="39"/>
      <c r="M94" s="186" t="s">
        <v>3</v>
      </c>
      <c r="N94" s="187" t="s">
        <v>51</v>
      </c>
      <c r="O94" s="72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0" t="s">
        <v>136</v>
      </c>
      <c r="AT94" s="190" t="s">
        <v>131</v>
      </c>
      <c r="AU94" s="190" t="s">
        <v>89</v>
      </c>
      <c r="AY94" s="18" t="s">
        <v>128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87</v>
      </c>
      <c r="BK94" s="191">
        <f>ROUND(I94*H94,2)</f>
        <v>0</v>
      </c>
      <c r="BL94" s="18" t="s">
        <v>136</v>
      </c>
      <c r="BM94" s="190" t="s">
        <v>149</v>
      </c>
    </row>
    <row r="95" s="2" customFormat="1" ht="16.5" customHeight="1">
      <c r="A95" s="38"/>
      <c r="B95" s="178"/>
      <c r="C95" s="179" t="s">
        <v>150</v>
      </c>
      <c r="D95" s="179" t="s">
        <v>131</v>
      </c>
      <c r="E95" s="180" t="s">
        <v>151</v>
      </c>
      <c r="F95" s="181" t="s">
        <v>152</v>
      </c>
      <c r="G95" s="182" t="s">
        <v>134</v>
      </c>
      <c r="H95" s="183">
        <v>1</v>
      </c>
      <c r="I95" s="184"/>
      <c r="J95" s="185">
        <f>ROUND(I95*H95,2)</f>
        <v>0</v>
      </c>
      <c r="K95" s="181" t="s">
        <v>135</v>
      </c>
      <c r="L95" s="39"/>
      <c r="M95" s="186" t="s">
        <v>3</v>
      </c>
      <c r="N95" s="187" t="s">
        <v>51</v>
      </c>
      <c r="O95" s="72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0" t="s">
        <v>136</v>
      </c>
      <c r="AT95" s="190" t="s">
        <v>131</v>
      </c>
      <c r="AU95" s="190" t="s">
        <v>89</v>
      </c>
      <c r="AY95" s="18" t="s">
        <v>128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87</v>
      </c>
      <c r="BK95" s="191">
        <f>ROUND(I95*H95,2)</f>
        <v>0</v>
      </c>
      <c r="BL95" s="18" t="s">
        <v>136</v>
      </c>
      <c r="BM95" s="190" t="s">
        <v>153</v>
      </c>
    </row>
    <row r="96" s="13" customFormat="1">
      <c r="A96" s="13"/>
      <c r="B96" s="192"/>
      <c r="C96" s="13"/>
      <c r="D96" s="193" t="s">
        <v>138</v>
      </c>
      <c r="E96" s="194" t="s">
        <v>3</v>
      </c>
      <c r="F96" s="195" t="s">
        <v>154</v>
      </c>
      <c r="G96" s="13"/>
      <c r="H96" s="196">
        <v>1</v>
      </c>
      <c r="I96" s="197"/>
      <c r="J96" s="13"/>
      <c r="K96" s="13"/>
      <c r="L96" s="192"/>
      <c r="M96" s="198"/>
      <c r="N96" s="199"/>
      <c r="O96" s="199"/>
      <c r="P96" s="199"/>
      <c r="Q96" s="199"/>
      <c r="R96" s="199"/>
      <c r="S96" s="199"/>
      <c r="T96" s="20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94" t="s">
        <v>138</v>
      </c>
      <c r="AU96" s="194" t="s">
        <v>89</v>
      </c>
      <c r="AV96" s="13" t="s">
        <v>89</v>
      </c>
      <c r="AW96" s="13" t="s">
        <v>42</v>
      </c>
      <c r="AX96" s="13" t="s">
        <v>87</v>
      </c>
      <c r="AY96" s="194" t="s">
        <v>128</v>
      </c>
    </row>
    <row r="97" s="12" customFormat="1" ht="22.8" customHeight="1">
      <c r="A97" s="12"/>
      <c r="B97" s="165"/>
      <c r="C97" s="12"/>
      <c r="D97" s="166" t="s">
        <v>79</v>
      </c>
      <c r="E97" s="176" t="s">
        <v>155</v>
      </c>
      <c r="F97" s="176" t="s">
        <v>156</v>
      </c>
      <c r="G97" s="12"/>
      <c r="H97" s="12"/>
      <c r="I97" s="168"/>
      <c r="J97" s="177">
        <f>BK97</f>
        <v>0</v>
      </c>
      <c r="K97" s="12"/>
      <c r="L97" s="165"/>
      <c r="M97" s="170"/>
      <c r="N97" s="171"/>
      <c r="O97" s="171"/>
      <c r="P97" s="172">
        <f>SUM(P98:P107)</f>
        <v>0</v>
      </c>
      <c r="Q97" s="171"/>
      <c r="R97" s="172">
        <f>SUM(R98:R107)</f>
        <v>0</v>
      </c>
      <c r="S97" s="171"/>
      <c r="T97" s="173">
        <f>SUM(T98:T107)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66" t="s">
        <v>127</v>
      </c>
      <c r="AT97" s="174" t="s">
        <v>79</v>
      </c>
      <c r="AU97" s="174" t="s">
        <v>87</v>
      </c>
      <c r="AY97" s="166" t="s">
        <v>128</v>
      </c>
      <c r="BK97" s="175">
        <f>SUM(BK98:BK107)</f>
        <v>0</v>
      </c>
    </row>
    <row r="98" s="2" customFormat="1" ht="16.5" customHeight="1">
      <c r="A98" s="38"/>
      <c r="B98" s="178"/>
      <c r="C98" s="179" t="s">
        <v>127</v>
      </c>
      <c r="D98" s="179" t="s">
        <v>131</v>
      </c>
      <c r="E98" s="180" t="s">
        <v>157</v>
      </c>
      <c r="F98" s="181" t="s">
        <v>156</v>
      </c>
      <c r="G98" s="182" t="s">
        <v>134</v>
      </c>
      <c r="H98" s="183">
        <v>1</v>
      </c>
      <c r="I98" s="184"/>
      <c r="J98" s="185">
        <f>ROUND(I98*H98,2)</f>
        <v>0</v>
      </c>
      <c r="K98" s="181" t="s">
        <v>135</v>
      </c>
      <c r="L98" s="39"/>
      <c r="M98" s="186" t="s">
        <v>3</v>
      </c>
      <c r="N98" s="187" t="s">
        <v>51</v>
      </c>
      <c r="O98" s="72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0" t="s">
        <v>136</v>
      </c>
      <c r="AT98" s="190" t="s">
        <v>131</v>
      </c>
      <c r="AU98" s="190" t="s">
        <v>89</v>
      </c>
      <c r="AY98" s="18" t="s">
        <v>128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87</v>
      </c>
      <c r="BK98" s="191">
        <f>ROUND(I98*H98,2)</f>
        <v>0</v>
      </c>
      <c r="BL98" s="18" t="s">
        <v>136</v>
      </c>
      <c r="BM98" s="190" t="s">
        <v>158</v>
      </c>
    </row>
    <row r="99" s="2" customFormat="1">
      <c r="A99" s="38"/>
      <c r="B99" s="39"/>
      <c r="C99" s="38"/>
      <c r="D99" s="193" t="s">
        <v>143</v>
      </c>
      <c r="E99" s="38"/>
      <c r="F99" s="201" t="s">
        <v>159</v>
      </c>
      <c r="G99" s="38"/>
      <c r="H99" s="38"/>
      <c r="I99" s="118"/>
      <c r="J99" s="38"/>
      <c r="K99" s="38"/>
      <c r="L99" s="39"/>
      <c r="M99" s="202"/>
      <c r="N99" s="203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8" t="s">
        <v>143</v>
      </c>
      <c r="AU99" s="18" t="s">
        <v>89</v>
      </c>
    </row>
    <row r="100" s="2" customFormat="1" ht="16.5" customHeight="1">
      <c r="A100" s="38"/>
      <c r="B100" s="178"/>
      <c r="C100" s="179" t="s">
        <v>160</v>
      </c>
      <c r="D100" s="179" t="s">
        <v>131</v>
      </c>
      <c r="E100" s="180" t="s">
        <v>161</v>
      </c>
      <c r="F100" s="181" t="s">
        <v>162</v>
      </c>
      <c r="G100" s="182" t="s">
        <v>134</v>
      </c>
      <c r="H100" s="183">
        <v>1</v>
      </c>
      <c r="I100" s="184"/>
      <c r="J100" s="185">
        <f>ROUND(I100*H100,2)</f>
        <v>0</v>
      </c>
      <c r="K100" s="181" t="s">
        <v>135</v>
      </c>
      <c r="L100" s="39"/>
      <c r="M100" s="186" t="s">
        <v>3</v>
      </c>
      <c r="N100" s="187" t="s">
        <v>51</v>
      </c>
      <c r="O100" s="72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90" t="s">
        <v>136</v>
      </c>
      <c r="AT100" s="190" t="s">
        <v>131</v>
      </c>
      <c r="AU100" s="190" t="s">
        <v>89</v>
      </c>
      <c r="AY100" s="18" t="s">
        <v>128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87</v>
      </c>
      <c r="BK100" s="191">
        <f>ROUND(I100*H100,2)</f>
        <v>0</v>
      </c>
      <c r="BL100" s="18" t="s">
        <v>136</v>
      </c>
      <c r="BM100" s="190" t="s">
        <v>163</v>
      </c>
    </row>
    <row r="101" s="13" customFormat="1">
      <c r="A101" s="13"/>
      <c r="B101" s="192"/>
      <c r="C101" s="13"/>
      <c r="D101" s="193" t="s">
        <v>138</v>
      </c>
      <c r="E101" s="194" t="s">
        <v>3</v>
      </c>
      <c r="F101" s="195" t="s">
        <v>164</v>
      </c>
      <c r="G101" s="13"/>
      <c r="H101" s="196">
        <v>1</v>
      </c>
      <c r="I101" s="197"/>
      <c r="J101" s="13"/>
      <c r="K101" s="13"/>
      <c r="L101" s="192"/>
      <c r="M101" s="198"/>
      <c r="N101" s="199"/>
      <c r="O101" s="199"/>
      <c r="P101" s="199"/>
      <c r="Q101" s="199"/>
      <c r="R101" s="199"/>
      <c r="S101" s="199"/>
      <c r="T101" s="20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4" t="s">
        <v>138</v>
      </c>
      <c r="AU101" s="194" t="s">
        <v>89</v>
      </c>
      <c r="AV101" s="13" t="s">
        <v>89</v>
      </c>
      <c r="AW101" s="13" t="s">
        <v>42</v>
      </c>
      <c r="AX101" s="13" t="s">
        <v>87</v>
      </c>
      <c r="AY101" s="194" t="s">
        <v>128</v>
      </c>
    </row>
    <row r="102" s="2" customFormat="1" ht="16.5" customHeight="1">
      <c r="A102" s="38"/>
      <c r="B102" s="178"/>
      <c r="C102" s="179" t="s">
        <v>165</v>
      </c>
      <c r="D102" s="179" t="s">
        <v>131</v>
      </c>
      <c r="E102" s="180" t="s">
        <v>166</v>
      </c>
      <c r="F102" s="181" t="s">
        <v>167</v>
      </c>
      <c r="G102" s="182" t="s">
        <v>134</v>
      </c>
      <c r="H102" s="183">
        <v>1</v>
      </c>
      <c r="I102" s="184"/>
      <c r="J102" s="185">
        <f>ROUND(I102*H102,2)</f>
        <v>0</v>
      </c>
      <c r="K102" s="181" t="s">
        <v>135</v>
      </c>
      <c r="L102" s="39"/>
      <c r="M102" s="186" t="s">
        <v>3</v>
      </c>
      <c r="N102" s="187" t="s">
        <v>51</v>
      </c>
      <c r="O102" s="72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0" t="s">
        <v>136</v>
      </c>
      <c r="AT102" s="190" t="s">
        <v>131</v>
      </c>
      <c r="AU102" s="190" t="s">
        <v>89</v>
      </c>
      <c r="AY102" s="18" t="s">
        <v>128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8" t="s">
        <v>87</v>
      </c>
      <c r="BK102" s="191">
        <f>ROUND(I102*H102,2)</f>
        <v>0</v>
      </c>
      <c r="BL102" s="18" t="s">
        <v>136</v>
      </c>
      <c r="BM102" s="190" t="s">
        <v>168</v>
      </c>
    </row>
    <row r="103" s="2" customFormat="1">
      <c r="A103" s="38"/>
      <c r="B103" s="39"/>
      <c r="C103" s="38"/>
      <c r="D103" s="193" t="s">
        <v>143</v>
      </c>
      <c r="E103" s="38"/>
      <c r="F103" s="201" t="s">
        <v>169</v>
      </c>
      <c r="G103" s="38"/>
      <c r="H103" s="38"/>
      <c r="I103" s="118"/>
      <c r="J103" s="38"/>
      <c r="K103" s="38"/>
      <c r="L103" s="39"/>
      <c r="M103" s="202"/>
      <c r="N103" s="203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8" t="s">
        <v>143</v>
      </c>
      <c r="AU103" s="18" t="s">
        <v>89</v>
      </c>
    </row>
    <row r="104" s="13" customFormat="1">
      <c r="A104" s="13"/>
      <c r="B104" s="192"/>
      <c r="C104" s="13"/>
      <c r="D104" s="193" t="s">
        <v>138</v>
      </c>
      <c r="E104" s="194" t="s">
        <v>3</v>
      </c>
      <c r="F104" s="195" t="s">
        <v>170</v>
      </c>
      <c r="G104" s="13"/>
      <c r="H104" s="196">
        <v>1</v>
      </c>
      <c r="I104" s="197"/>
      <c r="J104" s="13"/>
      <c r="K104" s="13"/>
      <c r="L104" s="192"/>
      <c r="M104" s="198"/>
      <c r="N104" s="199"/>
      <c r="O104" s="199"/>
      <c r="P104" s="199"/>
      <c r="Q104" s="199"/>
      <c r="R104" s="199"/>
      <c r="S104" s="199"/>
      <c r="T104" s="20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4" t="s">
        <v>138</v>
      </c>
      <c r="AU104" s="194" t="s">
        <v>89</v>
      </c>
      <c r="AV104" s="13" t="s">
        <v>89</v>
      </c>
      <c r="AW104" s="13" t="s">
        <v>42</v>
      </c>
      <c r="AX104" s="13" t="s">
        <v>87</v>
      </c>
      <c r="AY104" s="194" t="s">
        <v>128</v>
      </c>
    </row>
    <row r="105" s="2" customFormat="1" ht="16.5" customHeight="1">
      <c r="A105" s="38"/>
      <c r="B105" s="178"/>
      <c r="C105" s="179" t="s">
        <v>171</v>
      </c>
      <c r="D105" s="179" t="s">
        <v>131</v>
      </c>
      <c r="E105" s="180" t="s">
        <v>172</v>
      </c>
      <c r="F105" s="181" t="s">
        <v>173</v>
      </c>
      <c r="G105" s="182" t="s">
        <v>134</v>
      </c>
      <c r="H105" s="183">
        <v>1</v>
      </c>
      <c r="I105" s="184"/>
      <c r="J105" s="185">
        <f>ROUND(I105*H105,2)</f>
        <v>0</v>
      </c>
      <c r="K105" s="181" t="s">
        <v>135</v>
      </c>
      <c r="L105" s="39"/>
      <c r="M105" s="186" t="s">
        <v>3</v>
      </c>
      <c r="N105" s="187" t="s">
        <v>51</v>
      </c>
      <c r="O105" s="72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90" t="s">
        <v>136</v>
      </c>
      <c r="AT105" s="190" t="s">
        <v>131</v>
      </c>
      <c r="AU105" s="190" t="s">
        <v>89</v>
      </c>
      <c r="AY105" s="18" t="s">
        <v>128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87</v>
      </c>
      <c r="BK105" s="191">
        <f>ROUND(I105*H105,2)</f>
        <v>0</v>
      </c>
      <c r="BL105" s="18" t="s">
        <v>136</v>
      </c>
      <c r="BM105" s="190" t="s">
        <v>174</v>
      </c>
    </row>
    <row r="106" s="2" customFormat="1" ht="16.5" customHeight="1">
      <c r="A106" s="38"/>
      <c r="B106" s="178"/>
      <c r="C106" s="179" t="s">
        <v>175</v>
      </c>
      <c r="D106" s="179" t="s">
        <v>131</v>
      </c>
      <c r="E106" s="180" t="s">
        <v>176</v>
      </c>
      <c r="F106" s="181" t="s">
        <v>177</v>
      </c>
      <c r="G106" s="182" t="s">
        <v>134</v>
      </c>
      <c r="H106" s="183">
        <v>1</v>
      </c>
      <c r="I106" s="184"/>
      <c r="J106" s="185">
        <f>ROUND(I106*H106,2)</f>
        <v>0</v>
      </c>
      <c r="K106" s="181" t="s">
        <v>135</v>
      </c>
      <c r="L106" s="39"/>
      <c r="M106" s="186" t="s">
        <v>3</v>
      </c>
      <c r="N106" s="187" t="s">
        <v>51</v>
      </c>
      <c r="O106" s="72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0" t="s">
        <v>136</v>
      </c>
      <c r="AT106" s="190" t="s">
        <v>131</v>
      </c>
      <c r="AU106" s="190" t="s">
        <v>89</v>
      </c>
      <c r="AY106" s="18" t="s">
        <v>128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87</v>
      </c>
      <c r="BK106" s="191">
        <f>ROUND(I106*H106,2)</f>
        <v>0</v>
      </c>
      <c r="BL106" s="18" t="s">
        <v>136</v>
      </c>
      <c r="BM106" s="190" t="s">
        <v>178</v>
      </c>
    </row>
    <row r="107" s="2" customFormat="1" ht="16.5" customHeight="1">
      <c r="A107" s="38"/>
      <c r="B107" s="178"/>
      <c r="C107" s="179" t="s">
        <v>179</v>
      </c>
      <c r="D107" s="179" t="s">
        <v>131</v>
      </c>
      <c r="E107" s="180" t="s">
        <v>180</v>
      </c>
      <c r="F107" s="181" t="s">
        <v>181</v>
      </c>
      <c r="G107" s="182" t="s">
        <v>134</v>
      </c>
      <c r="H107" s="183">
        <v>1</v>
      </c>
      <c r="I107" s="184"/>
      <c r="J107" s="185">
        <f>ROUND(I107*H107,2)</f>
        <v>0</v>
      </c>
      <c r="K107" s="181" t="s">
        <v>135</v>
      </c>
      <c r="L107" s="39"/>
      <c r="M107" s="186" t="s">
        <v>3</v>
      </c>
      <c r="N107" s="187" t="s">
        <v>51</v>
      </c>
      <c r="O107" s="72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90" t="s">
        <v>136</v>
      </c>
      <c r="AT107" s="190" t="s">
        <v>131</v>
      </c>
      <c r="AU107" s="190" t="s">
        <v>89</v>
      </c>
      <c r="AY107" s="18" t="s">
        <v>128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87</v>
      </c>
      <c r="BK107" s="191">
        <f>ROUND(I107*H107,2)</f>
        <v>0</v>
      </c>
      <c r="BL107" s="18" t="s">
        <v>136</v>
      </c>
      <c r="BM107" s="190" t="s">
        <v>182</v>
      </c>
    </row>
    <row r="108" s="12" customFormat="1" ht="22.8" customHeight="1">
      <c r="A108" s="12"/>
      <c r="B108" s="165"/>
      <c r="C108" s="12"/>
      <c r="D108" s="166" t="s">
        <v>79</v>
      </c>
      <c r="E108" s="176" t="s">
        <v>183</v>
      </c>
      <c r="F108" s="176" t="s">
        <v>184</v>
      </c>
      <c r="G108" s="12"/>
      <c r="H108" s="12"/>
      <c r="I108" s="168"/>
      <c r="J108" s="177">
        <f>BK108</f>
        <v>0</v>
      </c>
      <c r="K108" s="12"/>
      <c r="L108" s="165"/>
      <c r="M108" s="170"/>
      <c r="N108" s="171"/>
      <c r="O108" s="171"/>
      <c r="P108" s="172">
        <f>SUM(P109:P114)</f>
        <v>0</v>
      </c>
      <c r="Q108" s="171"/>
      <c r="R108" s="172">
        <f>SUM(R109:R114)</f>
        <v>0</v>
      </c>
      <c r="S108" s="171"/>
      <c r="T108" s="173">
        <f>SUM(T109:T114)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66" t="s">
        <v>127</v>
      </c>
      <c r="AT108" s="174" t="s">
        <v>79</v>
      </c>
      <c r="AU108" s="174" t="s">
        <v>87</v>
      </c>
      <c r="AY108" s="166" t="s">
        <v>128</v>
      </c>
      <c r="BK108" s="175">
        <f>SUM(BK109:BK114)</f>
        <v>0</v>
      </c>
    </row>
    <row r="109" s="2" customFormat="1" ht="16.5" customHeight="1">
      <c r="A109" s="38"/>
      <c r="B109" s="178"/>
      <c r="C109" s="179" t="s">
        <v>185</v>
      </c>
      <c r="D109" s="179" t="s">
        <v>131</v>
      </c>
      <c r="E109" s="180" t="s">
        <v>186</v>
      </c>
      <c r="F109" s="181" t="s">
        <v>187</v>
      </c>
      <c r="G109" s="182" t="s">
        <v>134</v>
      </c>
      <c r="H109" s="183">
        <v>1</v>
      </c>
      <c r="I109" s="184"/>
      <c r="J109" s="185">
        <f>ROUND(I109*H109,2)</f>
        <v>0</v>
      </c>
      <c r="K109" s="181" t="s">
        <v>135</v>
      </c>
      <c r="L109" s="39"/>
      <c r="M109" s="186" t="s">
        <v>3</v>
      </c>
      <c r="N109" s="187" t="s">
        <v>51</v>
      </c>
      <c r="O109" s="72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0" t="s">
        <v>136</v>
      </c>
      <c r="AT109" s="190" t="s">
        <v>131</v>
      </c>
      <c r="AU109" s="190" t="s">
        <v>89</v>
      </c>
      <c r="AY109" s="18" t="s">
        <v>128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87</v>
      </c>
      <c r="BK109" s="191">
        <f>ROUND(I109*H109,2)</f>
        <v>0</v>
      </c>
      <c r="BL109" s="18" t="s">
        <v>136</v>
      </c>
      <c r="BM109" s="190" t="s">
        <v>188</v>
      </c>
    </row>
    <row r="110" s="2" customFormat="1" ht="16.5" customHeight="1">
      <c r="A110" s="38"/>
      <c r="B110" s="178"/>
      <c r="C110" s="179" t="s">
        <v>189</v>
      </c>
      <c r="D110" s="179" t="s">
        <v>131</v>
      </c>
      <c r="E110" s="180" t="s">
        <v>190</v>
      </c>
      <c r="F110" s="181" t="s">
        <v>191</v>
      </c>
      <c r="G110" s="182" t="s">
        <v>134</v>
      </c>
      <c r="H110" s="183">
        <v>1</v>
      </c>
      <c r="I110" s="184"/>
      <c r="J110" s="185">
        <f>ROUND(I110*H110,2)</f>
        <v>0</v>
      </c>
      <c r="K110" s="181" t="s">
        <v>135</v>
      </c>
      <c r="L110" s="39"/>
      <c r="M110" s="186" t="s">
        <v>3</v>
      </c>
      <c r="N110" s="187" t="s">
        <v>51</v>
      </c>
      <c r="O110" s="72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90" t="s">
        <v>136</v>
      </c>
      <c r="AT110" s="190" t="s">
        <v>131</v>
      </c>
      <c r="AU110" s="190" t="s">
        <v>89</v>
      </c>
      <c r="AY110" s="18" t="s">
        <v>128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87</v>
      </c>
      <c r="BK110" s="191">
        <f>ROUND(I110*H110,2)</f>
        <v>0</v>
      </c>
      <c r="BL110" s="18" t="s">
        <v>136</v>
      </c>
      <c r="BM110" s="190" t="s">
        <v>192</v>
      </c>
    </row>
    <row r="111" s="2" customFormat="1">
      <c r="A111" s="38"/>
      <c r="B111" s="39"/>
      <c r="C111" s="38"/>
      <c r="D111" s="193" t="s">
        <v>143</v>
      </c>
      <c r="E111" s="38"/>
      <c r="F111" s="201" t="s">
        <v>193</v>
      </c>
      <c r="G111" s="38"/>
      <c r="H111" s="38"/>
      <c r="I111" s="118"/>
      <c r="J111" s="38"/>
      <c r="K111" s="38"/>
      <c r="L111" s="39"/>
      <c r="M111" s="202"/>
      <c r="N111" s="203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8" t="s">
        <v>143</v>
      </c>
      <c r="AU111" s="18" t="s">
        <v>89</v>
      </c>
    </row>
    <row r="112" s="13" customFormat="1">
      <c r="A112" s="13"/>
      <c r="B112" s="192"/>
      <c r="C112" s="13"/>
      <c r="D112" s="193" t="s">
        <v>138</v>
      </c>
      <c r="E112" s="194" t="s">
        <v>3</v>
      </c>
      <c r="F112" s="195" t="s">
        <v>194</v>
      </c>
      <c r="G112" s="13"/>
      <c r="H112" s="196">
        <v>0.5</v>
      </c>
      <c r="I112" s="197"/>
      <c r="J112" s="13"/>
      <c r="K112" s="13"/>
      <c r="L112" s="192"/>
      <c r="M112" s="198"/>
      <c r="N112" s="199"/>
      <c r="O112" s="199"/>
      <c r="P112" s="199"/>
      <c r="Q112" s="199"/>
      <c r="R112" s="199"/>
      <c r="S112" s="199"/>
      <c r="T112" s="20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4" t="s">
        <v>138</v>
      </c>
      <c r="AU112" s="194" t="s">
        <v>89</v>
      </c>
      <c r="AV112" s="13" t="s">
        <v>89</v>
      </c>
      <c r="AW112" s="13" t="s">
        <v>42</v>
      </c>
      <c r="AX112" s="13" t="s">
        <v>80</v>
      </c>
      <c r="AY112" s="194" t="s">
        <v>128</v>
      </c>
    </row>
    <row r="113" s="13" customFormat="1">
      <c r="A113" s="13"/>
      <c r="B113" s="192"/>
      <c r="C113" s="13"/>
      <c r="D113" s="193" t="s">
        <v>138</v>
      </c>
      <c r="E113" s="194" t="s">
        <v>3</v>
      </c>
      <c r="F113" s="195" t="s">
        <v>195</v>
      </c>
      <c r="G113" s="13"/>
      <c r="H113" s="196">
        <v>0.5</v>
      </c>
      <c r="I113" s="197"/>
      <c r="J113" s="13"/>
      <c r="K113" s="13"/>
      <c r="L113" s="192"/>
      <c r="M113" s="198"/>
      <c r="N113" s="199"/>
      <c r="O113" s="199"/>
      <c r="P113" s="199"/>
      <c r="Q113" s="199"/>
      <c r="R113" s="199"/>
      <c r="S113" s="199"/>
      <c r="T113" s="20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4" t="s">
        <v>138</v>
      </c>
      <c r="AU113" s="194" t="s">
        <v>89</v>
      </c>
      <c r="AV113" s="13" t="s">
        <v>89</v>
      </c>
      <c r="AW113" s="13" t="s">
        <v>42</v>
      </c>
      <c r="AX113" s="13" t="s">
        <v>80</v>
      </c>
      <c r="AY113" s="194" t="s">
        <v>128</v>
      </c>
    </row>
    <row r="114" s="14" customFormat="1">
      <c r="A114" s="14"/>
      <c r="B114" s="204"/>
      <c r="C114" s="14"/>
      <c r="D114" s="193" t="s">
        <v>138</v>
      </c>
      <c r="E114" s="205" t="s">
        <v>3</v>
      </c>
      <c r="F114" s="206" t="s">
        <v>196</v>
      </c>
      <c r="G114" s="14"/>
      <c r="H114" s="207">
        <v>1</v>
      </c>
      <c r="I114" s="208"/>
      <c r="J114" s="14"/>
      <c r="K114" s="14"/>
      <c r="L114" s="204"/>
      <c r="M114" s="209"/>
      <c r="N114" s="210"/>
      <c r="O114" s="210"/>
      <c r="P114" s="210"/>
      <c r="Q114" s="210"/>
      <c r="R114" s="210"/>
      <c r="S114" s="210"/>
      <c r="T114" s="21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05" t="s">
        <v>138</v>
      </c>
      <c r="AU114" s="205" t="s">
        <v>89</v>
      </c>
      <c r="AV114" s="14" t="s">
        <v>150</v>
      </c>
      <c r="AW114" s="14" t="s">
        <v>42</v>
      </c>
      <c r="AX114" s="14" t="s">
        <v>87</v>
      </c>
      <c r="AY114" s="205" t="s">
        <v>128</v>
      </c>
    </row>
    <row r="115" s="12" customFormat="1" ht="22.8" customHeight="1">
      <c r="A115" s="12"/>
      <c r="B115" s="165"/>
      <c r="C115" s="12"/>
      <c r="D115" s="166" t="s">
        <v>79</v>
      </c>
      <c r="E115" s="176" t="s">
        <v>197</v>
      </c>
      <c r="F115" s="176" t="s">
        <v>198</v>
      </c>
      <c r="G115" s="12"/>
      <c r="H115" s="12"/>
      <c r="I115" s="168"/>
      <c r="J115" s="177">
        <f>BK115</f>
        <v>0</v>
      </c>
      <c r="K115" s="12"/>
      <c r="L115" s="165"/>
      <c r="M115" s="170"/>
      <c r="N115" s="171"/>
      <c r="O115" s="171"/>
      <c r="P115" s="172">
        <f>SUM(P116:P117)</f>
        <v>0</v>
      </c>
      <c r="Q115" s="171"/>
      <c r="R115" s="172">
        <f>SUM(R116:R117)</f>
        <v>0</v>
      </c>
      <c r="S115" s="171"/>
      <c r="T115" s="173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66" t="s">
        <v>127</v>
      </c>
      <c r="AT115" s="174" t="s">
        <v>79</v>
      </c>
      <c r="AU115" s="174" t="s">
        <v>87</v>
      </c>
      <c r="AY115" s="166" t="s">
        <v>128</v>
      </c>
      <c r="BK115" s="175">
        <f>SUM(BK116:BK117)</f>
        <v>0</v>
      </c>
    </row>
    <row r="116" s="2" customFormat="1" ht="16.5" customHeight="1">
      <c r="A116" s="38"/>
      <c r="B116" s="178"/>
      <c r="C116" s="179" t="s">
        <v>199</v>
      </c>
      <c r="D116" s="179" t="s">
        <v>131</v>
      </c>
      <c r="E116" s="180" t="s">
        <v>200</v>
      </c>
      <c r="F116" s="181" t="s">
        <v>201</v>
      </c>
      <c r="G116" s="182" t="s">
        <v>134</v>
      </c>
      <c r="H116" s="183">
        <v>1</v>
      </c>
      <c r="I116" s="184"/>
      <c r="J116" s="185">
        <f>ROUND(I116*H116,2)</f>
        <v>0</v>
      </c>
      <c r="K116" s="181" t="s">
        <v>135</v>
      </c>
      <c r="L116" s="39"/>
      <c r="M116" s="186" t="s">
        <v>3</v>
      </c>
      <c r="N116" s="187" t="s">
        <v>51</v>
      </c>
      <c r="O116" s="72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90" t="s">
        <v>136</v>
      </c>
      <c r="AT116" s="190" t="s">
        <v>131</v>
      </c>
      <c r="AU116" s="190" t="s">
        <v>89</v>
      </c>
      <c r="AY116" s="18" t="s">
        <v>128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87</v>
      </c>
      <c r="BK116" s="191">
        <f>ROUND(I116*H116,2)</f>
        <v>0</v>
      </c>
      <c r="BL116" s="18" t="s">
        <v>136</v>
      </c>
      <c r="BM116" s="190" t="s">
        <v>202</v>
      </c>
    </row>
    <row r="117" s="13" customFormat="1">
      <c r="A117" s="13"/>
      <c r="B117" s="192"/>
      <c r="C117" s="13"/>
      <c r="D117" s="193" t="s">
        <v>138</v>
      </c>
      <c r="E117" s="194" t="s">
        <v>3</v>
      </c>
      <c r="F117" s="195" t="s">
        <v>203</v>
      </c>
      <c r="G117" s="13"/>
      <c r="H117" s="196">
        <v>1</v>
      </c>
      <c r="I117" s="197"/>
      <c r="J117" s="13"/>
      <c r="K117" s="13"/>
      <c r="L117" s="192"/>
      <c r="M117" s="198"/>
      <c r="N117" s="199"/>
      <c r="O117" s="199"/>
      <c r="P117" s="199"/>
      <c r="Q117" s="199"/>
      <c r="R117" s="199"/>
      <c r="S117" s="199"/>
      <c r="T117" s="20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4" t="s">
        <v>138</v>
      </c>
      <c r="AU117" s="194" t="s">
        <v>89</v>
      </c>
      <c r="AV117" s="13" t="s">
        <v>89</v>
      </c>
      <c r="AW117" s="13" t="s">
        <v>42</v>
      </c>
      <c r="AX117" s="13" t="s">
        <v>87</v>
      </c>
      <c r="AY117" s="194" t="s">
        <v>128</v>
      </c>
    </row>
    <row r="118" s="12" customFormat="1" ht="22.8" customHeight="1">
      <c r="A118" s="12"/>
      <c r="B118" s="165"/>
      <c r="C118" s="12"/>
      <c r="D118" s="166" t="s">
        <v>79</v>
      </c>
      <c r="E118" s="176" t="s">
        <v>204</v>
      </c>
      <c r="F118" s="176" t="s">
        <v>205</v>
      </c>
      <c r="G118" s="12"/>
      <c r="H118" s="12"/>
      <c r="I118" s="168"/>
      <c r="J118" s="177">
        <f>BK118</f>
        <v>0</v>
      </c>
      <c r="K118" s="12"/>
      <c r="L118" s="165"/>
      <c r="M118" s="170"/>
      <c r="N118" s="171"/>
      <c r="O118" s="171"/>
      <c r="P118" s="172">
        <f>P119</f>
        <v>0</v>
      </c>
      <c r="Q118" s="171"/>
      <c r="R118" s="172">
        <f>R119</f>
        <v>0</v>
      </c>
      <c r="S118" s="171"/>
      <c r="T118" s="173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66" t="s">
        <v>127</v>
      </c>
      <c r="AT118" s="174" t="s">
        <v>79</v>
      </c>
      <c r="AU118" s="174" t="s">
        <v>87</v>
      </c>
      <c r="AY118" s="166" t="s">
        <v>128</v>
      </c>
      <c r="BK118" s="175">
        <f>BK119</f>
        <v>0</v>
      </c>
    </row>
    <row r="119" s="2" customFormat="1" ht="16.5" customHeight="1">
      <c r="A119" s="38"/>
      <c r="B119" s="178"/>
      <c r="C119" s="179" t="s">
        <v>206</v>
      </c>
      <c r="D119" s="179" t="s">
        <v>131</v>
      </c>
      <c r="E119" s="180" t="s">
        <v>207</v>
      </c>
      <c r="F119" s="181" t="s">
        <v>208</v>
      </c>
      <c r="G119" s="182" t="s">
        <v>134</v>
      </c>
      <c r="H119" s="183">
        <v>1</v>
      </c>
      <c r="I119" s="184"/>
      <c r="J119" s="185">
        <f>ROUND(I119*H119,2)</f>
        <v>0</v>
      </c>
      <c r="K119" s="181" t="s">
        <v>135</v>
      </c>
      <c r="L119" s="39"/>
      <c r="M119" s="186" t="s">
        <v>3</v>
      </c>
      <c r="N119" s="187" t="s">
        <v>51</v>
      </c>
      <c r="O119" s="72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90" t="s">
        <v>136</v>
      </c>
      <c r="AT119" s="190" t="s">
        <v>131</v>
      </c>
      <c r="AU119" s="190" t="s">
        <v>89</v>
      </c>
      <c r="AY119" s="18" t="s">
        <v>128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87</v>
      </c>
      <c r="BK119" s="191">
        <f>ROUND(I119*H119,2)</f>
        <v>0</v>
      </c>
      <c r="BL119" s="18" t="s">
        <v>136</v>
      </c>
      <c r="BM119" s="190" t="s">
        <v>209</v>
      </c>
    </row>
    <row r="120" s="12" customFormat="1" ht="22.8" customHeight="1">
      <c r="A120" s="12"/>
      <c r="B120" s="165"/>
      <c r="C120" s="12"/>
      <c r="D120" s="166" t="s">
        <v>79</v>
      </c>
      <c r="E120" s="176" t="s">
        <v>210</v>
      </c>
      <c r="F120" s="176" t="s">
        <v>211</v>
      </c>
      <c r="G120" s="12"/>
      <c r="H120" s="12"/>
      <c r="I120" s="168"/>
      <c r="J120" s="177">
        <f>BK120</f>
        <v>0</v>
      </c>
      <c r="K120" s="12"/>
      <c r="L120" s="165"/>
      <c r="M120" s="170"/>
      <c r="N120" s="171"/>
      <c r="O120" s="171"/>
      <c r="P120" s="172">
        <f>SUM(P121:P126)</f>
        <v>0</v>
      </c>
      <c r="Q120" s="171"/>
      <c r="R120" s="172">
        <f>SUM(R121:R126)</f>
        <v>0</v>
      </c>
      <c r="S120" s="171"/>
      <c r="T120" s="173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6" t="s">
        <v>127</v>
      </c>
      <c r="AT120" s="174" t="s">
        <v>79</v>
      </c>
      <c r="AU120" s="174" t="s">
        <v>87</v>
      </c>
      <c r="AY120" s="166" t="s">
        <v>128</v>
      </c>
      <c r="BK120" s="175">
        <f>SUM(BK121:BK126)</f>
        <v>0</v>
      </c>
    </row>
    <row r="121" s="2" customFormat="1" ht="16.5" customHeight="1">
      <c r="A121" s="38"/>
      <c r="B121" s="178"/>
      <c r="C121" s="179" t="s">
        <v>9</v>
      </c>
      <c r="D121" s="179" t="s">
        <v>131</v>
      </c>
      <c r="E121" s="180" t="s">
        <v>212</v>
      </c>
      <c r="F121" s="181" t="s">
        <v>213</v>
      </c>
      <c r="G121" s="182" t="s">
        <v>134</v>
      </c>
      <c r="H121" s="183">
        <v>1</v>
      </c>
      <c r="I121" s="184"/>
      <c r="J121" s="185">
        <f>ROUND(I121*H121,2)</f>
        <v>0</v>
      </c>
      <c r="K121" s="181" t="s">
        <v>3</v>
      </c>
      <c r="L121" s="39"/>
      <c r="M121" s="186" t="s">
        <v>3</v>
      </c>
      <c r="N121" s="187" t="s">
        <v>51</v>
      </c>
      <c r="O121" s="72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0" t="s">
        <v>136</v>
      </c>
      <c r="AT121" s="190" t="s">
        <v>131</v>
      </c>
      <c r="AU121" s="190" t="s">
        <v>89</v>
      </c>
      <c r="AY121" s="18" t="s">
        <v>128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87</v>
      </c>
      <c r="BK121" s="191">
        <f>ROUND(I121*H121,2)</f>
        <v>0</v>
      </c>
      <c r="BL121" s="18" t="s">
        <v>136</v>
      </c>
      <c r="BM121" s="190" t="s">
        <v>214</v>
      </c>
    </row>
    <row r="122" s="2" customFormat="1" ht="16.5" customHeight="1">
      <c r="A122" s="38"/>
      <c r="B122" s="178"/>
      <c r="C122" s="179" t="s">
        <v>215</v>
      </c>
      <c r="D122" s="179" t="s">
        <v>131</v>
      </c>
      <c r="E122" s="180" t="s">
        <v>216</v>
      </c>
      <c r="F122" s="181" t="s">
        <v>217</v>
      </c>
      <c r="G122" s="182" t="s">
        <v>134</v>
      </c>
      <c r="H122" s="183">
        <v>1</v>
      </c>
      <c r="I122" s="184"/>
      <c r="J122" s="185">
        <f>ROUND(I122*H122,2)</f>
        <v>0</v>
      </c>
      <c r="K122" s="181" t="s">
        <v>3</v>
      </c>
      <c r="L122" s="39"/>
      <c r="M122" s="186" t="s">
        <v>3</v>
      </c>
      <c r="N122" s="187" t="s">
        <v>51</v>
      </c>
      <c r="O122" s="72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0" t="s">
        <v>136</v>
      </c>
      <c r="AT122" s="190" t="s">
        <v>131</v>
      </c>
      <c r="AU122" s="190" t="s">
        <v>89</v>
      </c>
      <c r="AY122" s="18" t="s">
        <v>128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8" t="s">
        <v>87</v>
      </c>
      <c r="BK122" s="191">
        <f>ROUND(I122*H122,2)</f>
        <v>0</v>
      </c>
      <c r="BL122" s="18" t="s">
        <v>136</v>
      </c>
      <c r="BM122" s="190" t="s">
        <v>218</v>
      </c>
    </row>
    <row r="123" s="2" customFormat="1" ht="21.75" customHeight="1">
      <c r="A123" s="38"/>
      <c r="B123" s="178"/>
      <c r="C123" s="179" t="s">
        <v>219</v>
      </c>
      <c r="D123" s="179" t="s">
        <v>131</v>
      </c>
      <c r="E123" s="180" t="s">
        <v>220</v>
      </c>
      <c r="F123" s="181" t="s">
        <v>221</v>
      </c>
      <c r="G123" s="182" t="s">
        <v>134</v>
      </c>
      <c r="H123" s="183">
        <v>1</v>
      </c>
      <c r="I123" s="184"/>
      <c r="J123" s="185">
        <f>ROUND(I123*H123,2)</f>
        <v>0</v>
      </c>
      <c r="K123" s="181" t="s">
        <v>3</v>
      </c>
      <c r="L123" s="39"/>
      <c r="M123" s="186" t="s">
        <v>3</v>
      </c>
      <c r="N123" s="187" t="s">
        <v>51</v>
      </c>
      <c r="O123" s="72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0" t="s">
        <v>136</v>
      </c>
      <c r="AT123" s="190" t="s">
        <v>131</v>
      </c>
      <c r="AU123" s="190" t="s">
        <v>89</v>
      </c>
      <c r="AY123" s="18" t="s">
        <v>128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87</v>
      </c>
      <c r="BK123" s="191">
        <f>ROUND(I123*H123,2)</f>
        <v>0</v>
      </c>
      <c r="BL123" s="18" t="s">
        <v>136</v>
      </c>
      <c r="BM123" s="190" t="s">
        <v>222</v>
      </c>
    </row>
    <row r="124" s="2" customFormat="1" ht="21.75" customHeight="1">
      <c r="A124" s="38"/>
      <c r="B124" s="178"/>
      <c r="C124" s="179" t="s">
        <v>223</v>
      </c>
      <c r="D124" s="179" t="s">
        <v>131</v>
      </c>
      <c r="E124" s="180" t="s">
        <v>224</v>
      </c>
      <c r="F124" s="181" t="s">
        <v>225</v>
      </c>
      <c r="G124" s="182" t="s">
        <v>134</v>
      </c>
      <c r="H124" s="183">
        <v>1</v>
      </c>
      <c r="I124" s="184"/>
      <c r="J124" s="185">
        <f>ROUND(I124*H124,2)</f>
        <v>0</v>
      </c>
      <c r="K124" s="181" t="s">
        <v>3</v>
      </c>
      <c r="L124" s="39"/>
      <c r="M124" s="186" t="s">
        <v>3</v>
      </c>
      <c r="N124" s="187" t="s">
        <v>51</v>
      </c>
      <c r="O124" s="72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0" t="s">
        <v>136</v>
      </c>
      <c r="AT124" s="190" t="s">
        <v>131</v>
      </c>
      <c r="AU124" s="190" t="s">
        <v>89</v>
      </c>
      <c r="AY124" s="18" t="s">
        <v>128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87</v>
      </c>
      <c r="BK124" s="191">
        <f>ROUND(I124*H124,2)</f>
        <v>0</v>
      </c>
      <c r="BL124" s="18" t="s">
        <v>136</v>
      </c>
      <c r="BM124" s="190" t="s">
        <v>226</v>
      </c>
    </row>
    <row r="125" s="2" customFormat="1" ht="21.75" customHeight="1">
      <c r="A125" s="38"/>
      <c r="B125" s="178"/>
      <c r="C125" s="179" t="s">
        <v>227</v>
      </c>
      <c r="D125" s="179" t="s">
        <v>131</v>
      </c>
      <c r="E125" s="180" t="s">
        <v>228</v>
      </c>
      <c r="F125" s="181" t="s">
        <v>229</v>
      </c>
      <c r="G125" s="182" t="s">
        <v>134</v>
      </c>
      <c r="H125" s="183">
        <v>1</v>
      </c>
      <c r="I125" s="184"/>
      <c r="J125" s="185">
        <f>ROUND(I125*H125,2)</f>
        <v>0</v>
      </c>
      <c r="K125" s="181" t="s">
        <v>3</v>
      </c>
      <c r="L125" s="39"/>
      <c r="M125" s="186" t="s">
        <v>3</v>
      </c>
      <c r="N125" s="187" t="s">
        <v>51</v>
      </c>
      <c r="O125" s="72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0" t="s">
        <v>136</v>
      </c>
      <c r="AT125" s="190" t="s">
        <v>131</v>
      </c>
      <c r="AU125" s="190" t="s">
        <v>89</v>
      </c>
      <c r="AY125" s="18" t="s">
        <v>128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87</v>
      </c>
      <c r="BK125" s="191">
        <f>ROUND(I125*H125,2)</f>
        <v>0</v>
      </c>
      <c r="BL125" s="18" t="s">
        <v>136</v>
      </c>
      <c r="BM125" s="190" t="s">
        <v>230</v>
      </c>
    </row>
    <row r="126" s="2" customFormat="1" ht="16.5" customHeight="1">
      <c r="A126" s="38"/>
      <c r="B126" s="178"/>
      <c r="C126" s="179" t="s">
        <v>231</v>
      </c>
      <c r="D126" s="179" t="s">
        <v>131</v>
      </c>
      <c r="E126" s="180" t="s">
        <v>232</v>
      </c>
      <c r="F126" s="181" t="s">
        <v>233</v>
      </c>
      <c r="G126" s="182" t="s">
        <v>134</v>
      </c>
      <c r="H126" s="183">
        <v>1</v>
      </c>
      <c r="I126" s="184"/>
      <c r="J126" s="185">
        <f>ROUND(I126*H126,2)</f>
        <v>0</v>
      </c>
      <c r="K126" s="181" t="s">
        <v>3</v>
      </c>
      <c r="L126" s="39"/>
      <c r="M126" s="212" t="s">
        <v>3</v>
      </c>
      <c r="N126" s="213" t="s">
        <v>51</v>
      </c>
      <c r="O126" s="21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0" t="s">
        <v>136</v>
      </c>
      <c r="AT126" s="190" t="s">
        <v>131</v>
      </c>
      <c r="AU126" s="190" t="s">
        <v>89</v>
      </c>
      <c r="AY126" s="18" t="s">
        <v>128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87</v>
      </c>
      <c r="BK126" s="191">
        <f>ROUND(I126*H126,2)</f>
        <v>0</v>
      </c>
      <c r="BL126" s="18" t="s">
        <v>136</v>
      </c>
      <c r="BM126" s="190" t="s">
        <v>234</v>
      </c>
    </row>
    <row r="127" s="2" customFormat="1" ht="6.96" customHeight="1">
      <c r="A127" s="38"/>
      <c r="B127" s="55"/>
      <c r="C127" s="56"/>
      <c r="D127" s="56"/>
      <c r="E127" s="56"/>
      <c r="F127" s="56"/>
      <c r="G127" s="56"/>
      <c r="H127" s="56"/>
      <c r="I127" s="138"/>
      <c r="J127" s="56"/>
      <c r="K127" s="56"/>
      <c r="L127" s="39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autoFilter ref="C85:K12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4"/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5"/>
      <c r="J3" s="20"/>
      <c r="K3" s="20"/>
      <c r="L3" s="21"/>
      <c r="AT3" s="18" t="s">
        <v>89</v>
      </c>
    </row>
    <row r="4" s="1" customFormat="1" ht="24.96" customHeight="1">
      <c r="B4" s="21"/>
      <c r="D4" s="22" t="s">
        <v>98</v>
      </c>
      <c r="I4" s="114"/>
      <c r="L4" s="21"/>
      <c r="M4" s="116" t="s">
        <v>11</v>
      </c>
      <c r="AT4" s="18" t="s">
        <v>4</v>
      </c>
    </row>
    <row r="5" s="1" customFormat="1" ht="6.96" customHeight="1">
      <c r="B5" s="21"/>
      <c r="I5" s="114"/>
      <c r="L5" s="21"/>
    </row>
    <row r="6" s="1" customFormat="1" ht="12" customHeight="1">
      <c r="B6" s="21"/>
      <c r="D6" s="31" t="s">
        <v>17</v>
      </c>
      <c r="I6" s="114"/>
      <c r="L6" s="21"/>
    </row>
    <row r="7" s="1" customFormat="1" ht="23.25" customHeight="1">
      <c r="B7" s="21"/>
      <c r="E7" s="117" t="str">
        <f>'Rekapitulace stavby'!K6</f>
        <v>VÝSTAVBA VODOMĚRNÉ ŠACHTY POD HOROU NA PŘIVADĚČI (u čp. 1072 - areál bývalý VAK)</v>
      </c>
      <c r="F7" s="31"/>
      <c r="G7" s="31"/>
      <c r="H7" s="31"/>
      <c r="I7" s="114"/>
      <c r="L7" s="21"/>
    </row>
    <row r="8" s="2" customFormat="1" ht="12" customHeight="1">
      <c r="A8" s="38"/>
      <c r="B8" s="39"/>
      <c r="C8" s="38"/>
      <c r="D8" s="31" t="s">
        <v>99</v>
      </c>
      <c r="E8" s="38"/>
      <c r="F8" s="38"/>
      <c r="G8" s="38"/>
      <c r="H8" s="38"/>
      <c r="I8" s="118"/>
      <c r="J8" s="38"/>
      <c r="K8" s="38"/>
      <c r="L8" s="11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235</v>
      </c>
      <c r="F9" s="38"/>
      <c r="G9" s="38"/>
      <c r="H9" s="38"/>
      <c r="I9" s="118"/>
      <c r="J9" s="38"/>
      <c r="K9" s="38"/>
      <c r="L9" s="11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118"/>
      <c r="J10" s="38"/>
      <c r="K10" s="38"/>
      <c r="L10" s="11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19</v>
      </c>
      <c r="E11" s="38"/>
      <c r="F11" s="26" t="s">
        <v>20</v>
      </c>
      <c r="G11" s="38"/>
      <c r="H11" s="38"/>
      <c r="I11" s="120" t="s">
        <v>21</v>
      </c>
      <c r="J11" s="26" t="s">
        <v>3</v>
      </c>
      <c r="K11" s="38"/>
      <c r="L11" s="11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23</v>
      </c>
      <c r="E12" s="38"/>
      <c r="F12" s="26" t="s">
        <v>24</v>
      </c>
      <c r="G12" s="38"/>
      <c r="H12" s="38"/>
      <c r="I12" s="120" t="s">
        <v>25</v>
      </c>
      <c r="J12" s="64" t="str">
        <f>'Rekapitulace stavby'!AN8</f>
        <v>1. 10. 2020</v>
      </c>
      <c r="K12" s="38"/>
      <c r="L12" s="11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18"/>
      <c r="J13" s="38"/>
      <c r="K13" s="38"/>
      <c r="L13" s="11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31</v>
      </c>
      <c r="E14" s="38"/>
      <c r="F14" s="38"/>
      <c r="G14" s="38"/>
      <c r="H14" s="38"/>
      <c r="I14" s="120" t="s">
        <v>32</v>
      </c>
      <c r="J14" s="26" t="s">
        <v>33</v>
      </c>
      <c r="K14" s="38"/>
      <c r="L14" s="11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">
        <v>34</v>
      </c>
      <c r="F15" s="38"/>
      <c r="G15" s="38"/>
      <c r="H15" s="38"/>
      <c r="I15" s="120" t="s">
        <v>35</v>
      </c>
      <c r="J15" s="26" t="s">
        <v>36</v>
      </c>
      <c r="K15" s="38"/>
      <c r="L15" s="11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18"/>
      <c r="J16" s="38"/>
      <c r="K16" s="38"/>
      <c r="L16" s="11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37</v>
      </c>
      <c r="E17" s="38"/>
      <c r="F17" s="38"/>
      <c r="G17" s="38"/>
      <c r="H17" s="38"/>
      <c r="I17" s="120" t="s">
        <v>32</v>
      </c>
      <c r="J17" s="32" t="str">
        <f>'Rekapitulace stavby'!AN13</f>
        <v>Vyplň údaj</v>
      </c>
      <c r="K17" s="38"/>
      <c r="L17" s="11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120" t="s">
        <v>35</v>
      </c>
      <c r="J18" s="32" t="str">
        <f>'Rekapitulace stavby'!AN14</f>
        <v>Vyplň údaj</v>
      </c>
      <c r="K18" s="38"/>
      <c r="L18" s="11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18"/>
      <c r="J19" s="38"/>
      <c r="K19" s="38"/>
      <c r="L19" s="11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39</v>
      </c>
      <c r="E20" s="38"/>
      <c r="F20" s="38"/>
      <c r="G20" s="38"/>
      <c r="H20" s="38"/>
      <c r="I20" s="120" t="s">
        <v>32</v>
      </c>
      <c r="J20" s="26" t="s">
        <v>40</v>
      </c>
      <c r="K20" s="38"/>
      <c r="L20" s="11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">
        <v>41</v>
      </c>
      <c r="F21" s="38"/>
      <c r="G21" s="38"/>
      <c r="H21" s="38"/>
      <c r="I21" s="120" t="s">
        <v>35</v>
      </c>
      <c r="J21" s="26" t="s">
        <v>3</v>
      </c>
      <c r="K21" s="38"/>
      <c r="L21" s="11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18"/>
      <c r="J22" s="38"/>
      <c r="K22" s="38"/>
      <c r="L22" s="11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43</v>
      </c>
      <c r="E23" s="38"/>
      <c r="F23" s="38"/>
      <c r="G23" s="38"/>
      <c r="H23" s="38"/>
      <c r="I23" s="120" t="s">
        <v>32</v>
      </c>
      <c r="J23" s="26" t="s">
        <v>40</v>
      </c>
      <c r="K23" s="38"/>
      <c r="L23" s="11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">
        <v>41</v>
      </c>
      <c r="F24" s="38"/>
      <c r="G24" s="38"/>
      <c r="H24" s="38"/>
      <c r="I24" s="120" t="s">
        <v>35</v>
      </c>
      <c r="J24" s="26" t="s">
        <v>3</v>
      </c>
      <c r="K24" s="38"/>
      <c r="L24" s="11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18"/>
      <c r="J25" s="38"/>
      <c r="K25" s="38"/>
      <c r="L25" s="11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44</v>
      </c>
      <c r="E26" s="38"/>
      <c r="F26" s="38"/>
      <c r="G26" s="38"/>
      <c r="H26" s="38"/>
      <c r="I26" s="118"/>
      <c r="J26" s="38"/>
      <c r="K26" s="38"/>
      <c r="L26" s="11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1"/>
      <c r="B27" s="122"/>
      <c r="C27" s="121"/>
      <c r="D27" s="121"/>
      <c r="E27" s="36" t="s">
        <v>3</v>
      </c>
      <c r="F27" s="36"/>
      <c r="G27" s="36"/>
      <c r="H27" s="36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18"/>
      <c r="J28" s="38"/>
      <c r="K28" s="38"/>
      <c r="L28" s="11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125"/>
      <c r="J29" s="84"/>
      <c r="K29" s="84"/>
      <c r="L29" s="11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6" t="s">
        <v>46</v>
      </c>
      <c r="E30" s="38"/>
      <c r="F30" s="38"/>
      <c r="G30" s="38"/>
      <c r="H30" s="38"/>
      <c r="I30" s="118"/>
      <c r="J30" s="90">
        <f>ROUND(J92, 2)</f>
        <v>0</v>
      </c>
      <c r="K30" s="38"/>
      <c r="L30" s="11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125"/>
      <c r="J31" s="84"/>
      <c r="K31" s="84"/>
      <c r="L31" s="11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48</v>
      </c>
      <c r="G32" s="38"/>
      <c r="H32" s="38"/>
      <c r="I32" s="127" t="s">
        <v>47</v>
      </c>
      <c r="J32" s="43" t="s">
        <v>49</v>
      </c>
      <c r="K32" s="38"/>
      <c r="L32" s="11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8" t="s">
        <v>50</v>
      </c>
      <c r="E33" s="31" t="s">
        <v>51</v>
      </c>
      <c r="F33" s="129">
        <f>ROUND((SUM(BE92:BE427)),  2)</f>
        <v>0</v>
      </c>
      <c r="G33" s="38"/>
      <c r="H33" s="38"/>
      <c r="I33" s="130">
        <v>0.20999999999999999</v>
      </c>
      <c r="J33" s="129">
        <f>ROUND(((SUM(BE92:BE427))*I33),  2)</f>
        <v>0</v>
      </c>
      <c r="K33" s="38"/>
      <c r="L33" s="11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52</v>
      </c>
      <c r="F34" s="129">
        <f>ROUND((SUM(BF92:BF427)),  2)</f>
        <v>0</v>
      </c>
      <c r="G34" s="38"/>
      <c r="H34" s="38"/>
      <c r="I34" s="130">
        <v>0.14999999999999999</v>
      </c>
      <c r="J34" s="129">
        <f>ROUND(((SUM(BF92:BF427))*I34),  2)</f>
        <v>0</v>
      </c>
      <c r="K34" s="38"/>
      <c r="L34" s="11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53</v>
      </c>
      <c r="F35" s="129">
        <f>ROUND((SUM(BG92:BG427)),  2)</f>
        <v>0</v>
      </c>
      <c r="G35" s="38"/>
      <c r="H35" s="38"/>
      <c r="I35" s="130">
        <v>0.20999999999999999</v>
      </c>
      <c r="J35" s="129">
        <f>0</f>
        <v>0</v>
      </c>
      <c r="K35" s="38"/>
      <c r="L35" s="11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54</v>
      </c>
      <c r="F36" s="129">
        <f>ROUND((SUM(BH92:BH427)),  2)</f>
        <v>0</v>
      </c>
      <c r="G36" s="38"/>
      <c r="H36" s="38"/>
      <c r="I36" s="130">
        <v>0.14999999999999999</v>
      </c>
      <c r="J36" s="129">
        <f>0</f>
        <v>0</v>
      </c>
      <c r="K36" s="38"/>
      <c r="L36" s="11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55</v>
      </c>
      <c r="F37" s="129">
        <f>ROUND((SUM(BI92:BI427)),  2)</f>
        <v>0</v>
      </c>
      <c r="G37" s="38"/>
      <c r="H37" s="38"/>
      <c r="I37" s="130">
        <v>0</v>
      </c>
      <c r="J37" s="129">
        <f>0</f>
        <v>0</v>
      </c>
      <c r="K37" s="38"/>
      <c r="L37" s="11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18"/>
      <c r="J38" s="38"/>
      <c r="K38" s="38"/>
      <c r="L38" s="11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1"/>
      <c r="D39" s="132" t="s">
        <v>56</v>
      </c>
      <c r="E39" s="76"/>
      <c r="F39" s="76"/>
      <c r="G39" s="133" t="s">
        <v>57</v>
      </c>
      <c r="H39" s="134" t="s">
        <v>58</v>
      </c>
      <c r="I39" s="135"/>
      <c r="J39" s="136">
        <f>SUM(J30:J37)</f>
        <v>0</v>
      </c>
      <c r="K39" s="137"/>
      <c r="L39" s="11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138"/>
      <c r="J40" s="56"/>
      <c r="K40" s="56"/>
      <c r="L40" s="11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139"/>
      <c r="J44" s="58"/>
      <c r="K44" s="58"/>
      <c r="L44" s="11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101</v>
      </c>
      <c r="D45" s="38"/>
      <c r="E45" s="38"/>
      <c r="F45" s="38"/>
      <c r="G45" s="38"/>
      <c r="H45" s="38"/>
      <c r="I45" s="118"/>
      <c r="J45" s="38"/>
      <c r="K45" s="38"/>
      <c r="L45" s="119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118"/>
      <c r="J46" s="38"/>
      <c r="K46" s="38"/>
      <c r="L46" s="119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17</v>
      </c>
      <c r="D47" s="38"/>
      <c r="E47" s="38"/>
      <c r="F47" s="38"/>
      <c r="G47" s="38"/>
      <c r="H47" s="38"/>
      <c r="I47" s="118"/>
      <c r="J47" s="38"/>
      <c r="K47" s="38"/>
      <c r="L47" s="119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3.25" customHeight="1">
      <c r="A48" s="38"/>
      <c r="B48" s="39"/>
      <c r="C48" s="38"/>
      <c r="D48" s="38"/>
      <c r="E48" s="117" t="str">
        <f>E7</f>
        <v>VÝSTAVBA VODOMĚRNÉ ŠACHTY POD HOROU NA PŘIVADĚČI (u čp. 1072 - areál bývalý VAK)</v>
      </c>
      <c r="F48" s="31"/>
      <c r="G48" s="31"/>
      <c r="H48" s="31"/>
      <c r="I48" s="118"/>
      <c r="J48" s="38"/>
      <c r="K48" s="38"/>
      <c r="L48" s="119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99</v>
      </c>
      <c r="D49" s="38"/>
      <c r="E49" s="38"/>
      <c r="F49" s="38"/>
      <c r="G49" s="38"/>
      <c r="H49" s="38"/>
      <c r="I49" s="118"/>
      <c r="J49" s="38"/>
      <c r="K49" s="38"/>
      <c r="L49" s="119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SO1 - SO 1 - Vodoměrná šachta + přepojení vodovodů</v>
      </c>
      <c r="F50" s="38"/>
      <c r="G50" s="38"/>
      <c r="H50" s="38"/>
      <c r="I50" s="118"/>
      <c r="J50" s="38"/>
      <c r="K50" s="38"/>
      <c r="L50" s="119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118"/>
      <c r="J51" s="38"/>
      <c r="K51" s="38"/>
      <c r="L51" s="119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23</v>
      </c>
      <c r="D52" s="38"/>
      <c r="E52" s="38"/>
      <c r="F52" s="26" t="str">
        <f>F12</f>
        <v>Ústí nad Orlicí, Střelecká ulice</v>
      </c>
      <c r="G52" s="38"/>
      <c r="H52" s="38"/>
      <c r="I52" s="120" t="s">
        <v>25</v>
      </c>
      <c r="J52" s="64" t="str">
        <f>IF(J12="","",J12)</f>
        <v>1. 10. 2020</v>
      </c>
      <c r="K52" s="38"/>
      <c r="L52" s="119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118"/>
      <c r="J53" s="38"/>
      <c r="K53" s="38"/>
      <c r="L53" s="119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1" t="s">
        <v>31</v>
      </c>
      <c r="D54" s="38"/>
      <c r="E54" s="38"/>
      <c r="F54" s="26" t="str">
        <f>E15</f>
        <v>TEPVOS, spol. s r.o.</v>
      </c>
      <c r="G54" s="38"/>
      <c r="H54" s="38"/>
      <c r="I54" s="120" t="s">
        <v>39</v>
      </c>
      <c r="J54" s="36" t="str">
        <f>E21</f>
        <v>Ing. Jan Falta</v>
      </c>
      <c r="K54" s="38"/>
      <c r="L54" s="119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1" t="s">
        <v>37</v>
      </c>
      <c r="D55" s="38"/>
      <c r="E55" s="38"/>
      <c r="F55" s="26" t="str">
        <f>IF(E18="","",E18)</f>
        <v>Vyplň údaj</v>
      </c>
      <c r="G55" s="38"/>
      <c r="H55" s="38"/>
      <c r="I55" s="120" t="s">
        <v>43</v>
      </c>
      <c r="J55" s="36" t="str">
        <f>E24</f>
        <v>Ing. Jan Falta</v>
      </c>
      <c r="K55" s="38"/>
      <c r="L55" s="119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118"/>
      <c r="J56" s="38"/>
      <c r="K56" s="38"/>
      <c r="L56" s="119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40" t="s">
        <v>102</v>
      </c>
      <c r="D57" s="131"/>
      <c r="E57" s="131"/>
      <c r="F57" s="131"/>
      <c r="G57" s="131"/>
      <c r="H57" s="131"/>
      <c r="I57" s="141"/>
      <c r="J57" s="142" t="s">
        <v>103</v>
      </c>
      <c r="K57" s="131"/>
      <c r="L57" s="119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118"/>
      <c r="J58" s="38"/>
      <c r="K58" s="38"/>
      <c r="L58" s="119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43" t="s">
        <v>78</v>
      </c>
      <c r="D59" s="38"/>
      <c r="E59" s="38"/>
      <c r="F59" s="38"/>
      <c r="G59" s="38"/>
      <c r="H59" s="38"/>
      <c r="I59" s="118"/>
      <c r="J59" s="90">
        <f>J92</f>
        <v>0</v>
      </c>
      <c r="K59" s="38"/>
      <c r="L59" s="119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8" t="s">
        <v>104</v>
      </c>
    </row>
    <row r="60" s="9" customFormat="1" ht="24.96" customHeight="1">
      <c r="A60" s="9"/>
      <c r="B60" s="144"/>
      <c r="C60" s="9"/>
      <c r="D60" s="145" t="s">
        <v>236</v>
      </c>
      <c r="E60" s="146"/>
      <c r="F60" s="146"/>
      <c r="G60" s="146"/>
      <c r="H60" s="146"/>
      <c r="I60" s="147"/>
      <c r="J60" s="148">
        <f>J93</f>
        <v>0</v>
      </c>
      <c r="K60" s="9"/>
      <c r="L60" s="14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9"/>
      <c r="C61" s="10"/>
      <c r="D61" s="150" t="s">
        <v>237</v>
      </c>
      <c r="E61" s="151"/>
      <c r="F61" s="151"/>
      <c r="G61" s="151"/>
      <c r="H61" s="151"/>
      <c r="I61" s="152"/>
      <c r="J61" s="153">
        <f>J94</f>
        <v>0</v>
      </c>
      <c r="K61" s="10"/>
      <c r="L61" s="14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9"/>
      <c r="C62" s="10"/>
      <c r="D62" s="150" t="s">
        <v>238</v>
      </c>
      <c r="E62" s="151"/>
      <c r="F62" s="151"/>
      <c r="G62" s="151"/>
      <c r="H62" s="151"/>
      <c r="I62" s="152"/>
      <c r="J62" s="153">
        <f>J184</f>
        <v>0</v>
      </c>
      <c r="K62" s="10"/>
      <c r="L62" s="14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9"/>
      <c r="C63" s="10"/>
      <c r="D63" s="150" t="s">
        <v>239</v>
      </c>
      <c r="E63" s="151"/>
      <c r="F63" s="151"/>
      <c r="G63" s="151"/>
      <c r="H63" s="151"/>
      <c r="I63" s="152"/>
      <c r="J63" s="153">
        <f>J190</f>
        <v>0</v>
      </c>
      <c r="K63" s="10"/>
      <c r="L63" s="14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9"/>
      <c r="C64" s="10"/>
      <c r="D64" s="150" t="s">
        <v>240</v>
      </c>
      <c r="E64" s="151"/>
      <c r="F64" s="151"/>
      <c r="G64" s="151"/>
      <c r="H64" s="151"/>
      <c r="I64" s="152"/>
      <c r="J64" s="153">
        <f>J205</f>
        <v>0</v>
      </c>
      <c r="K64" s="10"/>
      <c r="L64" s="14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9"/>
      <c r="C65" s="10"/>
      <c r="D65" s="150" t="s">
        <v>241</v>
      </c>
      <c r="E65" s="151"/>
      <c r="F65" s="151"/>
      <c r="G65" s="151"/>
      <c r="H65" s="151"/>
      <c r="I65" s="152"/>
      <c r="J65" s="153">
        <f>J216</f>
        <v>0</v>
      </c>
      <c r="K65" s="10"/>
      <c r="L65" s="14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9"/>
      <c r="C66" s="10"/>
      <c r="D66" s="150" t="s">
        <v>242</v>
      </c>
      <c r="E66" s="151"/>
      <c r="F66" s="151"/>
      <c r="G66" s="151"/>
      <c r="H66" s="151"/>
      <c r="I66" s="152"/>
      <c r="J66" s="153">
        <f>J384</f>
        <v>0</v>
      </c>
      <c r="K66" s="10"/>
      <c r="L66" s="14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9"/>
      <c r="C67" s="10"/>
      <c r="D67" s="150" t="s">
        <v>243</v>
      </c>
      <c r="E67" s="151"/>
      <c r="F67" s="151"/>
      <c r="G67" s="151"/>
      <c r="H67" s="151"/>
      <c r="I67" s="152"/>
      <c r="J67" s="153">
        <f>J403</f>
        <v>0</v>
      </c>
      <c r="K67" s="10"/>
      <c r="L67" s="14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9"/>
      <c r="C68" s="10"/>
      <c r="D68" s="150" t="s">
        <v>244</v>
      </c>
      <c r="E68" s="151"/>
      <c r="F68" s="151"/>
      <c r="G68" s="151"/>
      <c r="H68" s="151"/>
      <c r="I68" s="152"/>
      <c r="J68" s="153">
        <f>J414</f>
        <v>0</v>
      </c>
      <c r="K68" s="10"/>
      <c r="L68" s="14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44"/>
      <c r="C69" s="9"/>
      <c r="D69" s="145" t="s">
        <v>245</v>
      </c>
      <c r="E69" s="146"/>
      <c r="F69" s="146"/>
      <c r="G69" s="146"/>
      <c r="H69" s="146"/>
      <c r="I69" s="147"/>
      <c r="J69" s="148">
        <f>J416</f>
        <v>0</v>
      </c>
      <c r="K69" s="9"/>
      <c r="L69" s="14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49"/>
      <c r="C70" s="10"/>
      <c r="D70" s="150" t="s">
        <v>246</v>
      </c>
      <c r="E70" s="151"/>
      <c r="F70" s="151"/>
      <c r="G70" s="151"/>
      <c r="H70" s="151"/>
      <c r="I70" s="152"/>
      <c r="J70" s="153">
        <f>J417</f>
        <v>0</v>
      </c>
      <c r="K70" s="10"/>
      <c r="L70" s="14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44"/>
      <c r="C71" s="9"/>
      <c r="D71" s="145" t="s">
        <v>247</v>
      </c>
      <c r="E71" s="146"/>
      <c r="F71" s="146"/>
      <c r="G71" s="146"/>
      <c r="H71" s="146"/>
      <c r="I71" s="147"/>
      <c r="J71" s="148">
        <f>J423</f>
        <v>0</v>
      </c>
      <c r="K71" s="9"/>
      <c r="L71" s="14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49"/>
      <c r="C72" s="10"/>
      <c r="D72" s="150" t="s">
        <v>248</v>
      </c>
      <c r="E72" s="151"/>
      <c r="F72" s="151"/>
      <c r="G72" s="151"/>
      <c r="H72" s="151"/>
      <c r="I72" s="152"/>
      <c r="J72" s="153">
        <f>J424</f>
        <v>0</v>
      </c>
      <c r="K72" s="10"/>
      <c r="L72" s="14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38"/>
      <c r="D73" s="38"/>
      <c r="E73" s="38"/>
      <c r="F73" s="38"/>
      <c r="G73" s="38"/>
      <c r="H73" s="38"/>
      <c r="I73" s="118"/>
      <c r="J73" s="38"/>
      <c r="K73" s="38"/>
      <c r="L73" s="119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5"/>
      <c r="C74" s="56"/>
      <c r="D74" s="56"/>
      <c r="E74" s="56"/>
      <c r="F74" s="56"/>
      <c r="G74" s="56"/>
      <c r="H74" s="56"/>
      <c r="I74" s="138"/>
      <c r="J74" s="56"/>
      <c r="K74" s="56"/>
      <c r="L74" s="119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57"/>
      <c r="C78" s="58"/>
      <c r="D78" s="58"/>
      <c r="E78" s="58"/>
      <c r="F78" s="58"/>
      <c r="G78" s="58"/>
      <c r="H78" s="58"/>
      <c r="I78" s="139"/>
      <c r="J78" s="58"/>
      <c r="K78" s="58"/>
      <c r="L78" s="119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2" t="s">
        <v>112</v>
      </c>
      <c r="D79" s="38"/>
      <c r="E79" s="38"/>
      <c r="F79" s="38"/>
      <c r="G79" s="38"/>
      <c r="H79" s="38"/>
      <c r="I79" s="118"/>
      <c r="J79" s="38"/>
      <c r="K79" s="38"/>
      <c r="L79" s="119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38"/>
      <c r="D80" s="38"/>
      <c r="E80" s="38"/>
      <c r="F80" s="38"/>
      <c r="G80" s="38"/>
      <c r="H80" s="38"/>
      <c r="I80" s="118"/>
      <c r="J80" s="38"/>
      <c r="K80" s="38"/>
      <c r="L80" s="119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1" t="s">
        <v>17</v>
      </c>
      <c r="D81" s="38"/>
      <c r="E81" s="38"/>
      <c r="F81" s="38"/>
      <c r="G81" s="38"/>
      <c r="H81" s="38"/>
      <c r="I81" s="118"/>
      <c r="J81" s="38"/>
      <c r="K81" s="38"/>
      <c r="L81" s="11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3.25" customHeight="1">
      <c r="A82" s="38"/>
      <c r="B82" s="39"/>
      <c r="C82" s="38"/>
      <c r="D82" s="38"/>
      <c r="E82" s="117" t="str">
        <f>E7</f>
        <v>VÝSTAVBA VODOMĚRNÉ ŠACHTY POD HOROU NA PŘIVADĚČI (u čp. 1072 - areál bývalý VAK)</v>
      </c>
      <c r="F82" s="31"/>
      <c r="G82" s="31"/>
      <c r="H82" s="31"/>
      <c r="I82" s="118"/>
      <c r="J82" s="38"/>
      <c r="K82" s="38"/>
      <c r="L82" s="11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99</v>
      </c>
      <c r="D83" s="38"/>
      <c r="E83" s="38"/>
      <c r="F83" s="38"/>
      <c r="G83" s="38"/>
      <c r="H83" s="38"/>
      <c r="I83" s="118"/>
      <c r="J83" s="38"/>
      <c r="K83" s="38"/>
      <c r="L83" s="11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38"/>
      <c r="D84" s="38"/>
      <c r="E84" s="62" t="str">
        <f>E9</f>
        <v>SO1 - SO 1 - Vodoměrná šachta + přepojení vodovodů</v>
      </c>
      <c r="F84" s="38"/>
      <c r="G84" s="38"/>
      <c r="H84" s="38"/>
      <c r="I84" s="118"/>
      <c r="J84" s="38"/>
      <c r="K84" s="38"/>
      <c r="L84" s="11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38"/>
      <c r="D85" s="38"/>
      <c r="E85" s="38"/>
      <c r="F85" s="38"/>
      <c r="G85" s="38"/>
      <c r="H85" s="38"/>
      <c r="I85" s="118"/>
      <c r="J85" s="38"/>
      <c r="K85" s="38"/>
      <c r="L85" s="11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23</v>
      </c>
      <c r="D86" s="38"/>
      <c r="E86" s="38"/>
      <c r="F86" s="26" t="str">
        <f>F12</f>
        <v>Ústí nad Orlicí, Střelecká ulice</v>
      </c>
      <c r="G86" s="38"/>
      <c r="H86" s="38"/>
      <c r="I86" s="120" t="s">
        <v>25</v>
      </c>
      <c r="J86" s="64" t="str">
        <f>IF(J12="","",J12)</f>
        <v>1. 10. 2020</v>
      </c>
      <c r="K86" s="38"/>
      <c r="L86" s="11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38"/>
      <c r="D87" s="38"/>
      <c r="E87" s="38"/>
      <c r="F87" s="38"/>
      <c r="G87" s="38"/>
      <c r="H87" s="38"/>
      <c r="I87" s="118"/>
      <c r="J87" s="38"/>
      <c r="K87" s="38"/>
      <c r="L87" s="11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1" t="s">
        <v>31</v>
      </c>
      <c r="D88" s="38"/>
      <c r="E88" s="38"/>
      <c r="F88" s="26" t="str">
        <f>E15</f>
        <v>TEPVOS, spol. s r.o.</v>
      </c>
      <c r="G88" s="38"/>
      <c r="H88" s="38"/>
      <c r="I88" s="120" t="s">
        <v>39</v>
      </c>
      <c r="J88" s="36" t="str">
        <f>E21</f>
        <v>Ing. Jan Falta</v>
      </c>
      <c r="K88" s="38"/>
      <c r="L88" s="11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1" t="s">
        <v>37</v>
      </c>
      <c r="D89" s="38"/>
      <c r="E89" s="38"/>
      <c r="F89" s="26" t="str">
        <f>IF(E18="","",E18)</f>
        <v>Vyplň údaj</v>
      </c>
      <c r="G89" s="38"/>
      <c r="H89" s="38"/>
      <c r="I89" s="120" t="s">
        <v>43</v>
      </c>
      <c r="J89" s="36" t="str">
        <f>E24</f>
        <v>Ing. Jan Falta</v>
      </c>
      <c r="K89" s="38"/>
      <c r="L89" s="11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38"/>
      <c r="D90" s="38"/>
      <c r="E90" s="38"/>
      <c r="F90" s="38"/>
      <c r="G90" s="38"/>
      <c r="H90" s="38"/>
      <c r="I90" s="118"/>
      <c r="J90" s="38"/>
      <c r="K90" s="38"/>
      <c r="L90" s="11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54"/>
      <c r="B91" s="155"/>
      <c r="C91" s="156" t="s">
        <v>113</v>
      </c>
      <c r="D91" s="157" t="s">
        <v>65</v>
      </c>
      <c r="E91" s="157" t="s">
        <v>61</v>
      </c>
      <c r="F91" s="157" t="s">
        <v>62</v>
      </c>
      <c r="G91" s="157" t="s">
        <v>114</v>
      </c>
      <c r="H91" s="157" t="s">
        <v>115</v>
      </c>
      <c r="I91" s="158" t="s">
        <v>116</v>
      </c>
      <c r="J91" s="157" t="s">
        <v>103</v>
      </c>
      <c r="K91" s="159" t="s">
        <v>117</v>
      </c>
      <c r="L91" s="160"/>
      <c r="M91" s="80" t="s">
        <v>3</v>
      </c>
      <c r="N91" s="81" t="s">
        <v>50</v>
      </c>
      <c r="O91" s="81" t="s">
        <v>118</v>
      </c>
      <c r="P91" s="81" t="s">
        <v>119</v>
      </c>
      <c r="Q91" s="81" t="s">
        <v>120</v>
      </c>
      <c r="R91" s="81" t="s">
        <v>121</v>
      </c>
      <c r="S91" s="81" t="s">
        <v>122</v>
      </c>
      <c r="T91" s="82" t="s">
        <v>123</v>
      </c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</row>
    <row r="92" s="2" customFormat="1" ht="22.8" customHeight="1">
      <c r="A92" s="38"/>
      <c r="B92" s="39"/>
      <c r="C92" s="87" t="s">
        <v>124</v>
      </c>
      <c r="D92" s="38"/>
      <c r="E92" s="38"/>
      <c r="F92" s="38"/>
      <c r="G92" s="38"/>
      <c r="H92" s="38"/>
      <c r="I92" s="118"/>
      <c r="J92" s="161">
        <f>BK92</f>
        <v>0</v>
      </c>
      <c r="K92" s="38"/>
      <c r="L92" s="39"/>
      <c r="M92" s="83"/>
      <c r="N92" s="68"/>
      <c r="O92" s="84"/>
      <c r="P92" s="162">
        <f>P93+P416+P423</f>
        <v>0</v>
      </c>
      <c r="Q92" s="84"/>
      <c r="R92" s="162">
        <f>R93+R416+R423</f>
        <v>77.809195999999986</v>
      </c>
      <c r="S92" s="84"/>
      <c r="T92" s="163">
        <f>T93+T416+T423</f>
        <v>49.381299999999996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8" t="s">
        <v>79</v>
      </c>
      <c r="AU92" s="18" t="s">
        <v>104</v>
      </c>
      <c r="BK92" s="164">
        <f>BK93+BK416+BK423</f>
        <v>0</v>
      </c>
    </row>
    <row r="93" s="12" customFormat="1" ht="25.92" customHeight="1">
      <c r="A93" s="12"/>
      <c r="B93" s="165"/>
      <c r="C93" s="12"/>
      <c r="D93" s="166" t="s">
        <v>79</v>
      </c>
      <c r="E93" s="167" t="s">
        <v>249</v>
      </c>
      <c r="F93" s="167" t="s">
        <v>250</v>
      </c>
      <c r="G93" s="12"/>
      <c r="H93" s="12"/>
      <c r="I93" s="168"/>
      <c r="J93" s="169">
        <f>BK93</f>
        <v>0</v>
      </c>
      <c r="K93" s="12"/>
      <c r="L93" s="165"/>
      <c r="M93" s="170"/>
      <c r="N93" s="171"/>
      <c r="O93" s="171"/>
      <c r="P93" s="172">
        <f>P94+P184+P190+P205+P216+P384+P403+P414</f>
        <v>0</v>
      </c>
      <c r="Q93" s="171"/>
      <c r="R93" s="172">
        <f>R94+R184+R190+R205+R216+R384+R403+R414</f>
        <v>77.753415999999987</v>
      </c>
      <c r="S93" s="171"/>
      <c r="T93" s="173">
        <f>T94+T184+T190+T205+T216+T384+T403+T414</f>
        <v>49.381299999999996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66" t="s">
        <v>87</v>
      </c>
      <c r="AT93" s="174" t="s">
        <v>79</v>
      </c>
      <c r="AU93" s="174" t="s">
        <v>80</v>
      </c>
      <c r="AY93" s="166" t="s">
        <v>128</v>
      </c>
      <c r="BK93" s="175">
        <f>BK94+BK184+BK190+BK205+BK216+BK384+BK403+BK414</f>
        <v>0</v>
      </c>
    </row>
    <row r="94" s="12" customFormat="1" ht="22.8" customHeight="1">
      <c r="A94" s="12"/>
      <c r="B94" s="165"/>
      <c r="C94" s="12"/>
      <c r="D94" s="166" t="s">
        <v>79</v>
      </c>
      <c r="E94" s="176" t="s">
        <v>87</v>
      </c>
      <c r="F94" s="176" t="s">
        <v>251</v>
      </c>
      <c r="G94" s="12"/>
      <c r="H94" s="12"/>
      <c r="I94" s="168"/>
      <c r="J94" s="177">
        <f>BK94</f>
        <v>0</v>
      </c>
      <c r="K94" s="12"/>
      <c r="L94" s="165"/>
      <c r="M94" s="170"/>
      <c r="N94" s="171"/>
      <c r="O94" s="171"/>
      <c r="P94" s="172">
        <f>SUM(P95:P183)</f>
        <v>0</v>
      </c>
      <c r="Q94" s="171"/>
      <c r="R94" s="172">
        <f>SUM(R95:R183)</f>
        <v>0.61489799999999994</v>
      </c>
      <c r="S94" s="171"/>
      <c r="T94" s="173">
        <f>SUM(T95:T183)</f>
        <v>38.735999999999997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66" t="s">
        <v>87</v>
      </c>
      <c r="AT94" s="174" t="s">
        <v>79</v>
      </c>
      <c r="AU94" s="174" t="s">
        <v>87</v>
      </c>
      <c r="AY94" s="166" t="s">
        <v>128</v>
      </c>
      <c r="BK94" s="175">
        <f>SUM(BK95:BK183)</f>
        <v>0</v>
      </c>
    </row>
    <row r="95" s="2" customFormat="1" ht="44.25" customHeight="1">
      <c r="A95" s="38"/>
      <c r="B95" s="178"/>
      <c r="C95" s="179" t="s">
        <v>87</v>
      </c>
      <c r="D95" s="179" t="s">
        <v>131</v>
      </c>
      <c r="E95" s="180" t="s">
        <v>252</v>
      </c>
      <c r="F95" s="181" t="s">
        <v>253</v>
      </c>
      <c r="G95" s="182" t="s">
        <v>254</v>
      </c>
      <c r="H95" s="183">
        <v>72</v>
      </c>
      <c r="I95" s="184"/>
      <c r="J95" s="185">
        <f>ROUND(I95*H95,2)</f>
        <v>0</v>
      </c>
      <c r="K95" s="181" t="s">
        <v>135</v>
      </c>
      <c r="L95" s="39"/>
      <c r="M95" s="186" t="s">
        <v>3</v>
      </c>
      <c r="N95" s="187" t="s">
        <v>51</v>
      </c>
      <c r="O95" s="72"/>
      <c r="P95" s="188">
        <f>O95*H95</f>
        <v>0</v>
      </c>
      <c r="Q95" s="188">
        <v>0</v>
      </c>
      <c r="R95" s="188">
        <f>Q95*H95</f>
        <v>0</v>
      </c>
      <c r="S95" s="188">
        <v>0.098000000000000004</v>
      </c>
      <c r="T95" s="189">
        <f>S95*H95</f>
        <v>7.056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0" t="s">
        <v>150</v>
      </c>
      <c r="AT95" s="190" t="s">
        <v>131</v>
      </c>
      <c r="AU95" s="190" t="s">
        <v>89</v>
      </c>
      <c r="AY95" s="18" t="s">
        <v>128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87</v>
      </c>
      <c r="BK95" s="191">
        <f>ROUND(I95*H95,2)</f>
        <v>0</v>
      </c>
      <c r="BL95" s="18" t="s">
        <v>150</v>
      </c>
      <c r="BM95" s="190" t="s">
        <v>255</v>
      </c>
    </row>
    <row r="96" s="13" customFormat="1">
      <c r="A96" s="13"/>
      <c r="B96" s="192"/>
      <c r="C96" s="13"/>
      <c r="D96" s="193" t="s">
        <v>138</v>
      </c>
      <c r="E96" s="194" t="s">
        <v>3</v>
      </c>
      <c r="F96" s="195" t="s">
        <v>256</v>
      </c>
      <c r="G96" s="13"/>
      <c r="H96" s="196">
        <v>72</v>
      </c>
      <c r="I96" s="197"/>
      <c r="J96" s="13"/>
      <c r="K96" s="13"/>
      <c r="L96" s="192"/>
      <c r="M96" s="198"/>
      <c r="N96" s="199"/>
      <c r="O96" s="199"/>
      <c r="P96" s="199"/>
      <c r="Q96" s="199"/>
      <c r="R96" s="199"/>
      <c r="S96" s="199"/>
      <c r="T96" s="20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94" t="s">
        <v>138</v>
      </c>
      <c r="AU96" s="194" t="s">
        <v>89</v>
      </c>
      <c r="AV96" s="13" t="s">
        <v>89</v>
      </c>
      <c r="AW96" s="13" t="s">
        <v>42</v>
      </c>
      <c r="AX96" s="13" t="s">
        <v>87</v>
      </c>
      <c r="AY96" s="194" t="s">
        <v>128</v>
      </c>
    </row>
    <row r="97" s="2" customFormat="1" ht="55.5" customHeight="1">
      <c r="A97" s="38"/>
      <c r="B97" s="178"/>
      <c r="C97" s="179" t="s">
        <v>89</v>
      </c>
      <c r="D97" s="179" t="s">
        <v>131</v>
      </c>
      <c r="E97" s="180" t="s">
        <v>257</v>
      </c>
      <c r="F97" s="181" t="s">
        <v>258</v>
      </c>
      <c r="G97" s="182" t="s">
        <v>254</v>
      </c>
      <c r="H97" s="183">
        <v>72</v>
      </c>
      <c r="I97" s="184"/>
      <c r="J97" s="185">
        <f>ROUND(I97*H97,2)</f>
        <v>0</v>
      </c>
      <c r="K97" s="181" t="s">
        <v>135</v>
      </c>
      <c r="L97" s="39"/>
      <c r="M97" s="186" t="s">
        <v>3</v>
      </c>
      <c r="N97" s="187" t="s">
        <v>51</v>
      </c>
      <c r="O97" s="72"/>
      <c r="P97" s="188">
        <f>O97*H97</f>
        <v>0</v>
      </c>
      <c r="Q97" s="188">
        <v>0</v>
      </c>
      <c r="R97" s="188">
        <f>Q97*H97</f>
        <v>0</v>
      </c>
      <c r="S97" s="188">
        <v>0.44</v>
      </c>
      <c r="T97" s="189">
        <f>S97*H97</f>
        <v>31.68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0" t="s">
        <v>150</v>
      </c>
      <c r="AT97" s="190" t="s">
        <v>131</v>
      </c>
      <c r="AU97" s="190" t="s">
        <v>89</v>
      </c>
      <c r="AY97" s="18" t="s">
        <v>128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87</v>
      </c>
      <c r="BK97" s="191">
        <f>ROUND(I97*H97,2)</f>
        <v>0</v>
      </c>
      <c r="BL97" s="18" t="s">
        <v>150</v>
      </c>
      <c r="BM97" s="190" t="s">
        <v>259</v>
      </c>
    </row>
    <row r="98" s="13" customFormat="1">
      <c r="A98" s="13"/>
      <c r="B98" s="192"/>
      <c r="C98" s="13"/>
      <c r="D98" s="193" t="s">
        <v>138</v>
      </c>
      <c r="E98" s="194" t="s">
        <v>3</v>
      </c>
      <c r="F98" s="195" t="s">
        <v>256</v>
      </c>
      <c r="G98" s="13"/>
      <c r="H98" s="196">
        <v>72</v>
      </c>
      <c r="I98" s="197"/>
      <c r="J98" s="13"/>
      <c r="K98" s="13"/>
      <c r="L98" s="192"/>
      <c r="M98" s="198"/>
      <c r="N98" s="199"/>
      <c r="O98" s="199"/>
      <c r="P98" s="199"/>
      <c r="Q98" s="199"/>
      <c r="R98" s="199"/>
      <c r="S98" s="199"/>
      <c r="T98" s="20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4" t="s">
        <v>138</v>
      </c>
      <c r="AU98" s="194" t="s">
        <v>89</v>
      </c>
      <c r="AV98" s="13" t="s">
        <v>89</v>
      </c>
      <c r="AW98" s="13" t="s">
        <v>42</v>
      </c>
      <c r="AX98" s="13" t="s">
        <v>87</v>
      </c>
      <c r="AY98" s="194" t="s">
        <v>128</v>
      </c>
    </row>
    <row r="99" s="2" customFormat="1" ht="21.75" customHeight="1">
      <c r="A99" s="38"/>
      <c r="B99" s="178"/>
      <c r="C99" s="179" t="s">
        <v>146</v>
      </c>
      <c r="D99" s="179" t="s">
        <v>131</v>
      </c>
      <c r="E99" s="180" t="s">
        <v>260</v>
      </c>
      <c r="F99" s="181" t="s">
        <v>261</v>
      </c>
      <c r="G99" s="182" t="s">
        <v>262</v>
      </c>
      <c r="H99" s="183">
        <v>480</v>
      </c>
      <c r="I99" s="184"/>
      <c r="J99" s="185">
        <f>ROUND(I99*H99,2)</f>
        <v>0</v>
      </c>
      <c r="K99" s="181" t="s">
        <v>135</v>
      </c>
      <c r="L99" s="39"/>
      <c r="M99" s="186" t="s">
        <v>3</v>
      </c>
      <c r="N99" s="187" t="s">
        <v>51</v>
      </c>
      <c r="O99" s="72"/>
      <c r="P99" s="188">
        <f>O99*H99</f>
        <v>0</v>
      </c>
      <c r="Q99" s="188">
        <v>3.0000000000000001E-05</v>
      </c>
      <c r="R99" s="188">
        <f>Q99*H99</f>
        <v>0.0144</v>
      </c>
      <c r="S99" s="188">
        <v>0</v>
      </c>
      <c r="T99" s="18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0" t="s">
        <v>150</v>
      </c>
      <c r="AT99" s="190" t="s">
        <v>131</v>
      </c>
      <c r="AU99" s="190" t="s">
        <v>89</v>
      </c>
      <c r="AY99" s="18" t="s">
        <v>128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87</v>
      </c>
      <c r="BK99" s="191">
        <f>ROUND(I99*H99,2)</f>
        <v>0</v>
      </c>
      <c r="BL99" s="18" t="s">
        <v>150</v>
      </c>
      <c r="BM99" s="190" t="s">
        <v>263</v>
      </c>
    </row>
    <row r="100" s="13" customFormat="1">
      <c r="A100" s="13"/>
      <c r="B100" s="192"/>
      <c r="C100" s="13"/>
      <c r="D100" s="193" t="s">
        <v>138</v>
      </c>
      <c r="E100" s="194" t="s">
        <v>3</v>
      </c>
      <c r="F100" s="195" t="s">
        <v>264</v>
      </c>
      <c r="G100" s="13"/>
      <c r="H100" s="196">
        <v>480</v>
      </c>
      <c r="I100" s="197"/>
      <c r="J100" s="13"/>
      <c r="K100" s="13"/>
      <c r="L100" s="192"/>
      <c r="M100" s="198"/>
      <c r="N100" s="199"/>
      <c r="O100" s="199"/>
      <c r="P100" s="199"/>
      <c r="Q100" s="199"/>
      <c r="R100" s="199"/>
      <c r="S100" s="199"/>
      <c r="T100" s="20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94" t="s">
        <v>138</v>
      </c>
      <c r="AU100" s="194" t="s">
        <v>89</v>
      </c>
      <c r="AV100" s="13" t="s">
        <v>89</v>
      </c>
      <c r="AW100" s="13" t="s">
        <v>42</v>
      </c>
      <c r="AX100" s="13" t="s">
        <v>87</v>
      </c>
      <c r="AY100" s="194" t="s">
        <v>128</v>
      </c>
    </row>
    <row r="101" s="2" customFormat="1" ht="33" customHeight="1">
      <c r="A101" s="38"/>
      <c r="B101" s="178"/>
      <c r="C101" s="179" t="s">
        <v>150</v>
      </c>
      <c r="D101" s="179" t="s">
        <v>131</v>
      </c>
      <c r="E101" s="180" t="s">
        <v>265</v>
      </c>
      <c r="F101" s="181" t="s">
        <v>266</v>
      </c>
      <c r="G101" s="182" t="s">
        <v>267</v>
      </c>
      <c r="H101" s="183">
        <v>20</v>
      </c>
      <c r="I101" s="184"/>
      <c r="J101" s="185">
        <f>ROUND(I101*H101,2)</f>
        <v>0</v>
      </c>
      <c r="K101" s="181" t="s">
        <v>135</v>
      </c>
      <c r="L101" s="39"/>
      <c r="M101" s="186" t="s">
        <v>3</v>
      </c>
      <c r="N101" s="187" t="s">
        <v>51</v>
      </c>
      <c r="O101" s="72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0" t="s">
        <v>150</v>
      </c>
      <c r="AT101" s="190" t="s">
        <v>131</v>
      </c>
      <c r="AU101" s="190" t="s">
        <v>89</v>
      </c>
      <c r="AY101" s="18" t="s">
        <v>128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87</v>
      </c>
      <c r="BK101" s="191">
        <f>ROUND(I101*H101,2)</f>
        <v>0</v>
      </c>
      <c r="BL101" s="18" t="s">
        <v>150</v>
      </c>
      <c r="BM101" s="190" t="s">
        <v>268</v>
      </c>
    </row>
    <row r="102" s="13" customFormat="1">
      <c r="A102" s="13"/>
      <c r="B102" s="192"/>
      <c r="C102" s="13"/>
      <c r="D102" s="193" t="s">
        <v>138</v>
      </c>
      <c r="E102" s="194" t="s">
        <v>3</v>
      </c>
      <c r="F102" s="195" t="s">
        <v>231</v>
      </c>
      <c r="G102" s="13"/>
      <c r="H102" s="196">
        <v>20</v>
      </c>
      <c r="I102" s="197"/>
      <c r="J102" s="13"/>
      <c r="K102" s="13"/>
      <c r="L102" s="192"/>
      <c r="M102" s="198"/>
      <c r="N102" s="199"/>
      <c r="O102" s="199"/>
      <c r="P102" s="199"/>
      <c r="Q102" s="199"/>
      <c r="R102" s="199"/>
      <c r="S102" s="199"/>
      <c r="T102" s="20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94" t="s">
        <v>138</v>
      </c>
      <c r="AU102" s="194" t="s">
        <v>89</v>
      </c>
      <c r="AV102" s="13" t="s">
        <v>89</v>
      </c>
      <c r="AW102" s="13" t="s">
        <v>42</v>
      </c>
      <c r="AX102" s="13" t="s">
        <v>87</v>
      </c>
      <c r="AY102" s="194" t="s">
        <v>128</v>
      </c>
    </row>
    <row r="103" s="2" customFormat="1" ht="21.75" customHeight="1">
      <c r="A103" s="38"/>
      <c r="B103" s="178"/>
      <c r="C103" s="179" t="s">
        <v>127</v>
      </c>
      <c r="D103" s="179" t="s">
        <v>131</v>
      </c>
      <c r="E103" s="180" t="s">
        <v>269</v>
      </c>
      <c r="F103" s="181" t="s">
        <v>270</v>
      </c>
      <c r="G103" s="182" t="s">
        <v>254</v>
      </c>
      <c r="H103" s="183">
        <v>108</v>
      </c>
      <c r="I103" s="184"/>
      <c r="J103" s="185">
        <f>ROUND(I103*H103,2)</f>
        <v>0</v>
      </c>
      <c r="K103" s="181" t="s">
        <v>135</v>
      </c>
      <c r="L103" s="39"/>
      <c r="M103" s="186" t="s">
        <v>3</v>
      </c>
      <c r="N103" s="187" t="s">
        <v>51</v>
      </c>
      <c r="O103" s="72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0" t="s">
        <v>150</v>
      </c>
      <c r="AT103" s="190" t="s">
        <v>131</v>
      </c>
      <c r="AU103" s="190" t="s">
        <v>89</v>
      </c>
      <c r="AY103" s="18" t="s">
        <v>128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87</v>
      </c>
      <c r="BK103" s="191">
        <f>ROUND(I103*H103,2)</f>
        <v>0</v>
      </c>
      <c r="BL103" s="18" t="s">
        <v>150</v>
      </c>
      <c r="BM103" s="190" t="s">
        <v>271</v>
      </c>
    </row>
    <row r="104" s="13" customFormat="1">
      <c r="A104" s="13"/>
      <c r="B104" s="192"/>
      <c r="C104" s="13"/>
      <c r="D104" s="193" t="s">
        <v>138</v>
      </c>
      <c r="E104" s="194" t="s">
        <v>3</v>
      </c>
      <c r="F104" s="195" t="s">
        <v>272</v>
      </c>
      <c r="G104" s="13"/>
      <c r="H104" s="196">
        <v>108</v>
      </c>
      <c r="I104" s="197"/>
      <c r="J104" s="13"/>
      <c r="K104" s="13"/>
      <c r="L104" s="192"/>
      <c r="M104" s="198"/>
      <c r="N104" s="199"/>
      <c r="O104" s="199"/>
      <c r="P104" s="199"/>
      <c r="Q104" s="199"/>
      <c r="R104" s="199"/>
      <c r="S104" s="199"/>
      <c r="T104" s="20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4" t="s">
        <v>138</v>
      </c>
      <c r="AU104" s="194" t="s">
        <v>89</v>
      </c>
      <c r="AV104" s="13" t="s">
        <v>89</v>
      </c>
      <c r="AW104" s="13" t="s">
        <v>42</v>
      </c>
      <c r="AX104" s="13" t="s">
        <v>87</v>
      </c>
      <c r="AY104" s="194" t="s">
        <v>128</v>
      </c>
    </row>
    <row r="105" s="2" customFormat="1" ht="44.25" customHeight="1">
      <c r="A105" s="38"/>
      <c r="B105" s="178"/>
      <c r="C105" s="179" t="s">
        <v>160</v>
      </c>
      <c r="D105" s="179" t="s">
        <v>131</v>
      </c>
      <c r="E105" s="180" t="s">
        <v>273</v>
      </c>
      <c r="F105" s="181" t="s">
        <v>274</v>
      </c>
      <c r="G105" s="182" t="s">
        <v>275</v>
      </c>
      <c r="H105" s="183">
        <v>23.327999999999999</v>
      </c>
      <c r="I105" s="184"/>
      <c r="J105" s="185">
        <f>ROUND(I105*H105,2)</f>
        <v>0</v>
      </c>
      <c r="K105" s="181" t="s">
        <v>135</v>
      </c>
      <c r="L105" s="39"/>
      <c r="M105" s="186" t="s">
        <v>3</v>
      </c>
      <c r="N105" s="187" t="s">
        <v>51</v>
      </c>
      <c r="O105" s="72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90" t="s">
        <v>150</v>
      </c>
      <c r="AT105" s="190" t="s">
        <v>131</v>
      </c>
      <c r="AU105" s="190" t="s">
        <v>89</v>
      </c>
      <c r="AY105" s="18" t="s">
        <v>128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87</v>
      </c>
      <c r="BK105" s="191">
        <f>ROUND(I105*H105,2)</f>
        <v>0</v>
      </c>
      <c r="BL105" s="18" t="s">
        <v>150</v>
      </c>
      <c r="BM105" s="190" t="s">
        <v>276</v>
      </c>
    </row>
    <row r="106" s="13" customFormat="1">
      <c r="A106" s="13"/>
      <c r="B106" s="192"/>
      <c r="C106" s="13"/>
      <c r="D106" s="193" t="s">
        <v>138</v>
      </c>
      <c r="E106" s="194" t="s">
        <v>3</v>
      </c>
      <c r="F106" s="195" t="s">
        <v>277</v>
      </c>
      <c r="G106" s="13"/>
      <c r="H106" s="196">
        <v>9.5039999999999996</v>
      </c>
      <c r="I106" s="197"/>
      <c r="J106" s="13"/>
      <c r="K106" s="13"/>
      <c r="L106" s="192"/>
      <c r="M106" s="198"/>
      <c r="N106" s="199"/>
      <c r="O106" s="199"/>
      <c r="P106" s="199"/>
      <c r="Q106" s="199"/>
      <c r="R106" s="199"/>
      <c r="S106" s="199"/>
      <c r="T106" s="20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94" t="s">
        <v>138</v>
      </c>
      <c r="AU106" s="194" t="s">
        <v>89</v>
      </c>
      <c r="AV106" s="13" t="s">
        <v>89</v>
      </c>
      <c r="AW106" s="13" t="s">
        <v>42</v>
      </c>
      <c r="AX106" s="13" t="s">
        <v>80</v>
      </c>
      <c r="AY106" s="194" t="s">
        <v>128</v>
      </c>
    </row>
    <row r="107" s="13" customFormat="1">
      <c r="A107" s="13"/>
      <c r="B107" s="192"/>
      <c r="C107" s="13"/>
      <c r="D107" s="193" t="s">
        <v>138</v>
      </c>
      <c r="E107" s="194" t="s">
        <v>3</v>
      </c>
      <c r="F107" s="195" t="s">
        <v>278</v>
      </c>
      <c r="G107" s="13"/>
      <c r="H107" s="196">
        <v>13.824</v>
      </c>
      <c r="I107" s="197"/>
      <c r="J107" s="13"/>
      <c r="K107" s="13"/>
      <c r="L107" s="192"/>
      <c r="M107" s="198"/>
      <c r="N107" s="199"/>
      <c r="O107" s="199"/>
      <c r="P107" s="199"/>
      <c r="Q107" s="199"/>
      <c r="R107" s="199"/>
      <c r="S107" s="199"/>
      <c r="T107" s="20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4" t="s">
        <v>138</v>
      </c>
      <c r="AU107" s="194" t="s">
        <v>89</v>
      </c>
      <c r="AV107" s="13" t="s">
        <v>89</v>
      </c>
      <c r="AW107" s="13" t="s">
        <v>42</v>
      </c>
      <c r="AX107" s="13" t="s">
        <v>80</v>
      </c>
      <c r="AY107" s="194" t="s">
        <v>128</v>
      </c>
    </row>
    <row r="108" s="14" customFormat="1">
      <c r="A108" s="14"/>
      <c r="B108" s="204"/>
      <c r="C108" s="14"/>
      <c r="D108" s="193" t="s">
        <v>138</v>
      </c>
      <c r="E108" s="205" t="s">
        <v>3</v>
      </c>
      <c r="F108" s="206" t="s">
        <v>196</v>
      </c>
      <c r="G108" s="14"/>
      <c r="H108" s="207">
        <v>23.327999999999999</v>
      </c>
      <c r="I108" s="208"/>
      <c r="J108" s="14"/>
      <c r="K108" s="14"/>
      <c r="L108" s="204"/>
      <c r="M108" s="209"/>
      <c r="N108" s="210"/>
      <c r="O108" s="210"/>
      <c r="P108" s="210"/>
      <c r="Q108" s="210"/>
      <c r="R108" s="210"/>
      <c r="S108" s="210"/>
      <c r="T108" s="21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05" t="s">
        <v>138</v>
      </c>
      <c r="AU108" s="205" t="s">
        <v>89</v>
      </c>
      <c r="AV108" s="14" t="s">
        <v>150</v>
      </c>
      <c r="AW108" s="14" t="s">
        <v>42</v>
      </c>
      <c r="AX108" s="14" t="s">
        <v>87</v>
      </c>
      <c r="AY108" s="205" t="s">
        <v>128</v>
      </c>
    </row>
    <row r="109" s="2" customFormat="1" ht="44.25" customHeight="1">
      <c r="A109" s="38"/>
      <c r="B109" s="178"/>
      <c r="C109" s="179" t="s">
        <v>165</v>
      </c>
      <c r="D109" s="179" t="s">
        <v>131</v>
      </c>
      <c r="E109" s="180" t="s">
        <v>279</v>
      </c>
      <c r="F109" s="181" t="s">
        <v>280</v>
      </c>
      <c r="G109" s="182" t="s">
        <v>275</v>
      </c>
      <c r="H109" s="183">
        <v>46.655999999999999</v>
      </c>
      <c r="I109" s="184"/>
      <c r="J109" s="185">
        <f>ROUND(I109*H109,2)</f>
        <v>0</v>
      </c>
      <c r="K109" s="181" t="s">
        <v>135</v>
      </c>
      <c r="L109" s="39"/>
      <c r="M109" s="186" t="s">
        <v>3</v>
      </c>
      <c r="N109" s="187" t="s">
        <v>51</v>
      </c>
      <c r="O109" s="72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0" t="s">
        <v>150</v>
      </c>
      <c r="AT109" s="190" t="s">
        <v>131</v>
      </c>
      <c r="AU109" s="190" t="s">
        <v>89</v>
      </c>
      <c r="AY109" s="18" t="s">
        <v>128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87</v>
      </c>
      <c r="BK109" s="191">
        <f>ROUND(I109*H109,2)</f>
        <v>0</v>
      </c>
      <c r="BL109" s="18" t="s">
        <v>150</v>
      </c>
      <c r="BM109" s="190" t="s">
        <v>281</v>
      </c>
    </row>
    <row r="110" s="13" customFormat="1">
      <c r="A110" s="13"/>
      <c r="B110" s="192"/>
      <c r="C110" s="13"/>
      <c r="D110" s="193" t="s">
        <v>138</v>
      </c>
      <c r="E110" s="194" t="s">
        <v>3</v>
      </c>
      <c r="F110" s="195" t="s">
        <v>282</v>
      </c>
      <c r="G110" s="13"/>
      <c r="H110" s="196">
        <v>19.007999999999999</v>
      </c>
      <c r="I110" s="197"/>
      <c r="J110" s="13"/>
      <c r="K110" s="13"/>
      <c r="L110" s="192"/>
      <c r="M110" s="198"/>
      <c r="N110" s="199"/>
      <c r="O110" s="199"/>
      <c r="P110" s="199"/>
      <c r="Q110" s="199"/>
      <c r="R110" s="199"/>
      <c r="S110" s="199"/>
      <c r="T110" s="20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94" t="s">
        <v>138</v>
      </c>
      <c r="AU110" s="194" t="s">
        <v>89</v>
      </c>
      <c r="AV110" s="13" t="s">
        <v>89</v>
      </c>
      <c r="AW110" s="13" t="s">
        <v>42</v>
      </c>
      <c r="AX110" s="13" t="s">
        <v>80</v>
      </c>
      <c r="AY110" s="194" t="s">
        <v>128</v>
      </c>
    </row>
    <row r="111" s="13" customFormat="1">
      <c r="A111" s="13"/>
      <c r="B111" s="192"/>
      <c r="C111" s="13"/>
      <c r="D111" s="193" t="s">
        <v>138</v>
      </c>
      <c r="E111" s="194" t="s">
        <v>3</v>
      </c>
      <c r="F111" s="195" t="s">
        <v>283</v>
      </c>
      <c r="G111" s="13"/>
      <c r="H111" s="196">
        <v>27.648</v>
      </c>
      <c r="I111" s="197"/>
      <c r="J111" s="13"/>
      <c r="K111" s="13"/>
      <c r="L111" s="192"/>
      <c r="M111" s="198"/>
      <c r="N111" s="199"/>
      <c r="O111" s="199"/>
      <c r="P111" s="199"/>
      <c r="Q111" s="199"/>
      <c r="R111" s="199"/>
      <c r="S111" s="199"/>
      <c r="T111" s="20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94" t="s">
        <v>138</v>
      </c>
      <c r="AU111" s="194" t="s">
        <v>89</v>
      </c>
      <c r="AV111" s="13" t="s">
        <v>89</v>
      </c>
      <c r="AW111" s="13" t="s">
        <v>42</v>
      </c>
      <c r="AX111" s="13" t="s">
        <v>80</v>
      </c>
      <c r="AY111" s="194" t="s">
        <v>128</v>
      </c>
    </row>
    <row r="112" s="14" customFormat="1">
      <c r="A112" s="14"/>
      <c r="B112" s="204"/>
      <c r="C112" s="14"/>
      <c r="D112" s="193" t="s">
        <v>138</v>
      </c>
      <c r="E112" s="205" t="s">
        <v>3</v>
      </c>
      <c r="F112" s="206" t="s">
        <v>196</v>
      </c>
      <c r="G112" s="14"/>
      <c r="H112" s="207">
        <v>46.655999999999999</v>
      </c>
      <c r="I112" s="208"/>
      <c r="J112" s="14"/>
      <c r="K112" s="14"/>
      <c r="L112" s="204"/>
      <c r="M112" s="209"/>
      <c r="N112" s="210"/>
      <c r="O112" s="210"/>
      <c r="P112" s="210"/>
      <c r="Q112" s="210"/>
      <c r="R112" s="210"/>
      <c r="S112" s="210"/>
      <c r="T112" s="21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05" t="s">
        <v>138</v>
      </c>
      <c r="AU112" s="205" t="s">
        <v>89</v>
      </c>
      <c r="AV112" s="14" t="s">
        <v>150</v>
      </c>
      <c r="AW112" s="14" t="s">
        <v>42</v>
      </c>
      <c r="AX112" s="14" t="s">
        <v>87</v>
      </c>
      <c r="AY112" s="205" t="s">
        <v>128</v>
      </c>
    </row>
    <row r="113" s="2" customFormat="1" ht="44.25" customHeight="1">
      <c r="A113" s="38"/>
      <c r="B113" s="178"/>
      <c r="C113" s="179" t="s">
        <v>171</v>
      </c>
      <c r="D113" s="179" t="s">
        <v>131</v>
      </c>
      <c r="E113" s="180" t="s">
        <v>284</v>
      </c>
      <c r="F113" s="181" t="s">
        <v>285</v>
      </c>
      <c r="G113" s="182" t="s">
        <v>275</v>
      </c>
      <c r="H113" s="183">
        <v>46.655999999999999</v>
      </c>
      <c r="I113" s="184"/>
      <c r="J113" s="185">
        <f>ROUND(I113*H113,2)</f>
        <v>0</v>
      </c>
      <c r="K113" s="181" t="s">
        <v>135</v>
      </c>
      <c r="L113" s="39"/>
      <c r="M113" s="186" t="s">
        <v>3</v>
      </c>
      <c r="N113" s="187" t="s">
        <v>51</v>
      </c>
      <c r="O113" s="72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90" t="s">
        <v>150</v>
      </c>
      <c r="AT113" s="190" t="s">
        <v>131</v>
      </c>
      <c r="AU113" s="190" t="s">
        <v>89</v>
      </c>
      <c r="AY113" s="18" t="s">
        <v>128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87</v>
      </c>
      <c r="BK113" s="191">
        <f>ROUND(I113*H113,2)</f>
        <v>0</v>
      </c>
      <c r="BL113" s="18" t="s">
        <v>150</v>
      </c>
      <c r="BM113" s="190" t="s">
        <v>286</v>
      </c>
    </row>
    <row r="114" s="13" customFormat="1">
      <c r="A114" s="13"/>
      <c r="B114" s="192"/>
      <c r="C114" s="13"/>
      <c r="D114" s="193" t="s">
        <v>138</v>
      </c>
      <c r="E114" s="194" t="s">
        <v>3</v>
      </c>
      <c r="F114" s="195" t="s">
        <v>282</v>
      </c>
      <c r="G114" s="13"/>
      <c r="H114" s="196">
        <v>19.007999999999999</v>
      </c>
      <c r="I114" s="197"/>
      <c r="J114" s="13"/>
      <c r="K114" s="13"/>
      <c r="L114" s="192"/>
      <c r="M114" s="198"/>
      <c r="N114" s="199"/>
      <c r="O114" s="199"/>
      <c r="P114" s="199"/>
      <c r="Q114" s="199"/>
      <c r="R114" s="199"/>
      <c r="S114" s="199"/>
      <c r="T114" s="20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94" t="s">
        <v>138</v>
      </c>
      <c r="AU114" s="194" t="s">
        <v>89</v>
      </c>
      <c r="AV114" s="13" t="s">
        <v>89</v>
      </c>
      <c r="AW114" s="13" t="s">
        <v>42</v>
      </c>
      <c r="AX114" s="13" t="s">
        <v>80</v>
      </c>
      <c r="AY114" s="194" t="s">
        <v>128</v>
      </c>
    </row>
    <row r="115" s="13" customFormat="1">
      <c r="A115" s="13"/>
      <c r="B115" s="192"/>
      <c r="C115" s="13"/>
      <c r="D115" s="193" t="s">
        <v>138</v>
      </c>
      <c r="E115" s="194" t="s">
        <v>3</v>
      </c>
      <c r="F115" s="195" t="s">
        <v>283</v>
      </c>
      <c r="G115" s="13"/>
      <c r="H115" s="196">
        <v>27.648</v>
      </c>
      <c r="I115" s="197"/>
      <c r="J115" s="13"/>
      <c r="K115" s="13"/>
      <c r="L115" s="192"/>
      <c r="M115" s="198"/>
      <c r="N115" s="199"/>
      <c r="O115" s="199"/>
      <c r="P115" s="199"/>
      <c r="Q115" s="199"/>
      <c r="R115" s="199"/>
      <c r="S115" s="199"/>
      <c r="T115" s="20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94" t="s">
        <v>138</v>
      </c>
      <c r="AU115" s="194" t="s">
        <v>89</v>
      </c>
      <c r="AV115" s="13" t="s">
        <v>89</v>
      </c>
      <c r="AW115" s="13" t="s">
        <v>42</v>
      </c>
      <c r="AX115" s="13" t="s">
        <v>80</v>
      </c>
      <c r="AY115" s="194" t="s">
        <v>128</v>
      </c>
    </row>
    <row r="116" s="14" customFormat="1">
      <c r="A116" s="14"/>
      <c r="B116" s="204"/>
      <c r="C116" s="14"/>
      <c r="D116" s="193" t="s">
        <v>138</v>
      </c>
      <c r="E116" s="205" t="s">
        <v>3</v>
      </c>
      <c r="F116" s="206" t="s">
        <v>196</v>
      </c>
      <c r="G116" s="14"/>
      <c r="H116" s="207">
        <v>46.655999999999999</v>
      </c>
      <c r="I116" s="208"/>
      <c r="J116" s="14"/>
      <c r="K116" s="14"/>
      <c r="L116" s="204"/>
      <c r="M116" s="209"/>
      <c r="N116" s="210"/>
      <c r="O116" s="210"/>
      <c r="P116" s="210"/>
      <c r="Q116" s="210"/>
      <c r="R116" s="210"/>
      <c r="S116" s="210"/>
      <c r="T116" s="21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05" t="s">
        <v>138</v>
      </c>
      <c r="AU116" s="205" t="s">
        <v>89</v>
      </c>
      <c r="AV116" s="14" t="s">
        <v>150</v>
      </c>
      <c r="AW116" s="14" t="s">
        <v>42</v>
      </c>
      <c r="AX116" s="14" t="s">
        <v>87</v>
      </c>
      <c r="AY116" s="205" t="s">
        <v>128</v>
      </c>
    </row>
    <row r="117" s="2" customFormat="1" ht="21.75" customHeight="1">
      <c r="A117" s="38"/>
      <c r="B117" s="178"/>
      <c r="C117" s="179" t="s">
        <v>175</v>
      </c>
      <c r="D117" s="179" t="s">
        <v>131</v>
      </c>
      <c r="E117" s="180" t="s">
        <v>287</v>
      </c>
      <c r="F117" s="181" t="s">
        <v>288</v>
      </c>
      <c r="G117" s="182" t="s">
        <v>275</v>
      </c>
      <c r="H117" s="183">
        <v>24</v>
      </c>
      <c r="I117" s="184"/>
      <c r="J117" s="185">
        <f>ROUND(I117*H117,2)</f>
        <v>0</v>
      </c>
      <c r="K117" s="181" t="s">
        <v>135</v>
      </c>
      <c r="L117" s="39"/>
      <c r="M117" s="186" t="s">
        <v>3</v>
      </c>
      <c r="N117" s="187" t="s">
        <v>51</v>
      </c>
      <c r="O117" s="72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90" t="s">
        <v>150</v>
      </c>
      <c r="AT117" s="190" t="s">
        <v>131</v>
      </c>
      <c r="AU117" s="190" t="s">
        <v>89</v>
      </c>
      <c r="AY117" s="18" t="s">
        <v>128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8" t="s">
        <v>87</v>
      </c>
      <c r="BK117" s="191">
        <f>ROUND(I117*H117,2)</f>
        <v>0</v>
      </c>
      <c r="BL117" s="18" t="s">
        <v>150</v>
      </c>
      <c r="BM117" s="190" t="s">
        <v>289</v>
      </c>
    </row>
    <row r="118" s="13" customFormat="1">
      <c r="A118" s="13"/>
      <c r="B118" s="192"/>
      <c r="C118" s="13"/>
      <c r="D118" s="193" t="s">
        <v>138</v>
      </c>
      <c r="E118" s="194" t="s">
        <v>3</v>
      </c>
      <c r="F118" s="195" t="s">
        <v>290</v>
      </c>
      <c r="G118" s="13"/>
      <c r="H118" s="196">
        <v>24</v>
      </c>
      <c r="I118" s="197"/>
      <c r="J118" s="13"/>
      <c r="K118" s="13"/>
      <c r="L118" s="192"/>
      <c r="M118" s="198"/>
      <c r="N118" s="199"/>
      <c r="O118" s="199"/>
      <c r="P118" s="199"/>
      <c r="Q118" s="199"/>
      <c r="R118" s="199"/>
      <c r="S118" s="199"/>
      <c r="T118" s="20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94" t="s">
        <v>138</v>
      </c>
      <c r="AU118" s="194" t="s">
        <v>89</v>
      </c>
      <c r="AV118" s="13" t="s">
        <v>89</v>
      </c>
      <c r="AW118" s="13" t="s">
        <v>42</v>
      </c>
      <c r="AX118" s="13" t="s">
        <v>87</v>
      </c>
      <c r="AY118" s="194" t="s">
        <v>128</v>
      </c>
    </row>
    <row r="119" s="2" customFormat="1" ht="21.75" customHeight="1">
      <c r="A119" s="38"/>
      <c r="B119" s="178"/>
      <c r="C119" s="179" t="s">
        <v>179</v>
      </c>
      <c r="D119" s="179" t="s">
        <v>131</v>
      </c>
      <c r="E119" s="180" t="s">
        <v>291</v>
      </c>
      <c r="F119" s="181" t="s">
        <v>292</v>
      </c>
      <c r="G119" s="182" t="s">
        <v>275</v>
      </c>
      <c r="H119" s="183">
        <v>48</v>
      </c>
      <c r="I119" s="184"/>
      <c r="J119" s="185">
        <f>ROUND(I119*H119,2)</f>
        <v>0</v>
      </c>
      <c r="K119" s="181" t="s">
        <v>135</v>
      </c>
      <c r="L119" s="39"/>
      <c r="M119" s="186" t="s">
        <v>3</v>
      </c>
      <c r="N119" s="187" t="s">
        <v>51</v>
      </c>
      <c r="O119" s="72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90" t="s">
        <v>150</v>
      </c>
      <c r="AT119" s="190" t="s">
        <v>131</v>
      </c>
      <c r="AU119" s="190" t="s">
        <v>89</v>
      </c>
      <c r="AY119" s="18" t="s">
        <v>128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87</v>
      </c>
      <c r="BK119" s="191">
        <f>ROUND(I119*H119,2)</f>
        <v>0</v>
      </c>
      <c r="BL119" s="18" t="s">
        <v>150</v>
      </c>
      <c r="BM119" s="190" t="s">
        <v>293</v>
      </c>
    </row>
    <row r="120" s="13" customFormat="1">
      <c r="A120" s="13"/>
      <c r="B120" s="192"/>
      <c r="C120" s="13"/>
      <c r="D120" s="193" t="s">
        <v>138</v>
      </c>
      <c r="E120" s="194" t="s">
        <v>3</v>
      </c>
      <c r="F120" s="195" t="s">
        <v>294</v>
      </c>
      <c r="G120" s="13"/>
      <c r="H120" s="196">
        <v>48</v>
      </c>
      <c r="I120" s="197"/>
      <c r="J120" s="13"/>
      <c r="K120" s="13"/>
      <c r="L120" s="192"/>
      <c r="M120" s="198"/>
      <c r="N120" s="199"/>
      <c r="O120" s="199"/>
      <c r="P120" s="199"/>
      <c r="Q120" s="199"/>
      <c r="R120" s="199"/>
      <c r="S120" s="199"/>
      <c r="T120" s="20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94" t="s">
        <v>138</v>
      </c>
      <c r="AU120" s="194" t="s">
        <v>89</v>
      </c>
      <c r="AV120" s="13" t="s">
        <v>89</v>
      </c>
      <c r="AW120" s="13" t="s">
        <v>42</v>
      </c>
      <c r="AX120" s="13" t="s">
        <v>87</v>
      </c>
      <c r="AY120" s="194" t="s">
        <v>128</v>
      </c>
    </row>
    <row r="121" s="2" customFormat="1" ht="21.75" customHeight="1">
      <c r="A121" s="38"/>
      <c r="B121" s="178"/>
      <c r="C121" s="179" t="s">
        <v>185</v>
      </c>
      <c r="D121" s="179" t="s">
        <v>131</v>
      </c>
      <c r="E121" s="180" t="s">
        <v>295</v>
      </c>
      <c r="F121" s="181" t="s">
        <v>296</v>
      </c>
      <c r="G121" s="182" t="s">
        <v>275</v>
      </c>
      <c r="H121" s="183">
        <v>48</v>
      </c>
      <c r="I121" s="184"/>
      <c r="J121" s="185">
        <f>ROUND(I121*H121,2)</f>
        <v>0</v>
      </c>
      <c r="K121" s="181" t="s">
        <v>135</v>
      </c>
      <c r="L121" s="39"/>
      <c r="M121" s="186" t="s">
        <v>3</v>
      </c>
      <c r="N121" s="187" t="s">
        <v>51</v>
      </c>
      <c r="O121" s="72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90" t="s">
        <v>150</v>
      </c>
      <c r="AT121" s="190" t="s">
        <v>131</v>
      </c>
      <c r="AU121" s="190" t="s">
        <v>89</v>
      </c>
      <c r="AY121" s="18" t="s">
        <v>128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87</v>
      </c>
      <c r="BK121" s="191">
        <f>ROUND(I121*H121,2)</f>
        <v>0</v>
      </c>
      <c r="BL121" s="18" t="s">
        <v>150</v>
      </c>
      <c r="BM121" s="190" t="s">
        <v>297</v>
      </c>
    </row>
    <row r="122" s="13" customFormat="1">
      <c r="A122" s="13"/>
      <c r="B122" s="192"/>
      <c r="C122" s="13"/>
      <c r="D122" s="193" t="s">
        <v>138</v>
      </c>
      <c r="E122" s="194" t="s">
        <v>3</v>
      </c>
      <c r="F122" s="195" t="s">
        <v>294</v>
      </c>
      <c r="G122" s="13"/>
      <c r="H122" s="196">
        <v>48</v>
      </c>
      <c r="I122" s="197"/>
      <c r="J122" s="13"/>
      <c r="K122" s="13"/>
      <c r="L122" s="192"/>
      <c r="M122" s="198"/>
      <c r="N122" s="199"/>
      <c r="O122" s="199"/>
      <c r="P122" s="199"/>
      <c r="Q122" s="199"/>
      <c r="R122" s="199"/>
      <c r="S122" s="199"/>
      <c r="T122" s="20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4" t="s">
        <v>138</v>
      </c>
      <c r="AU122" s="194" t="s">
        <v>89</v>
      </c>
      <c r="AV122" s="13" t="s">
        <v>89</v>
      </c>
      <c r="AW122" s="13" t="s">
        <v>42</v>
      </c>
      <c r="AX122" s="13" t="s">
        <v>87</v>
      </c>
      <c r="AY122" s="194" t="s">
        <v>128</v>
      </c>
    </row>
    <row r="123" s="2" customFormat="1" ht="33" customHeight="1">
      <c r="A123" s="38"/>
      <c r="B123" s="178"/>
      <c r="C123" s="179" t="s">
        <v>189</v>
      </c>
      <c r="D123" s="179" t="s">
        <v>131</v>
      </c>
      <c r="E123" s="180" t="s">
        <v>298</v>
      </c>
      <c r="F123" s="181" t="s">
        <v>299</v>
      </c>
      <c r="G123" s="182" t="s">
        <v>254</v>
      </c>
      <c r="H123" s="183">
        <v>79.200000000000003</v>
      </c>
      <c r="I123" s="184"/>
      <c r="J123" s="185">
        <f>ROUND(I123*H123,2)</f>
        <v>0</v>
      </c>
      <c r="K123" s="181" t="s">
        <v>135</v>
      </c>
      <c r="L123" s="39"/>
      <c r="M123" s="186" t="s">
        <v>3</v>
      </c>
      <c r="N123" s="187" t="s">
        <v>51</v>
      </c>
      <c r="O123" s="72"/>
      <c r="P123" s="188">
        <f>O123*H123</f>
        <v>0</v>
      </c>
      <c r="Q123" s="188">
        <v>0.00084000000000000003</v>
      </c>
      <c r="R123" s="188">
        <f>Q123*H123</f>
        <v>0.066528000000000004</v>
      </c>
      <c r="S123" s="188">
        <v>0</v>
      </c>
      <c r="T123" s="18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0" t="s">
        <v>150</v>
      </c>
      <c r="AT123" s="190" t="s">
        <v>131</v>
      </c>
      <c r="AU123" s="190" t="s">
        <v>89</v>
      </c>
      <c r="AY123" s="18" t="s">
        <v>128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87</v>
      </c>
      <c r="BK123" s="191">
        <f>ROUND(I123*H123,2)</f>
        <v>0</v>
      </c>
      <c r="BL123" s="18" t="s">
        <v>150</v>
      </c>
      <c r="BM123" s="190" t="s">
        <v>300</v>
      </c>
    </row>
    <row r="124" s="13" customFormat="1">
      <c r="A124" s="13"/>
      <c r="B124" s="192"/>
      <c r="C124" s="13"/>
      <c r="D124" s="193" t="s">
        <v>138</v>
      </c>
      <c r="E124" s="194" t="s">
        <v>3</v>
      </c>
      <c r="F124" s="195" t="s">
        <v>301</v>
      </c>
      <c r="G124" s="13"/>
      <c r="H124" s="196">
        <v>79.200000000000003</v>
      </c>
      <c r="I124" s="197"/>
      <c r="J124" s="13"/>
      <c r="K124" s="13"/>
      <c r="L124" s="192"/>
      <c r="M124" s="198"/>
      <c r="N124" s="199"/>
      <c r="O124" s="199"/>
      <c r="P124" s="199"/>
      <c r="Q124" s="199"/>
      <c r="R124" s="199"/>
      <c r="S124" s="199"/>
      <c r="T124" s="20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4" t="s">
        <v>138</v>
      </c>
      <c r="AU124" s="194" t="s">
        <v>89</v>
      </c>
      <c r="AV124" s="13" t="s">
        <v>89</v>
      </c>
      <c r="AW124" s="13" t="s">
        <v>42</v>
      </c>
      <c r="AX124" s="13" t="s">
        <v>87</v>
      </c>
      <c r="AY124" s="194" t="s">
        <v>128</v>
      </c>
    </row>
    <row r="125" s="2" customFormat="1" ht="33" customHeight="1">
      <c r="A125" s="38"/>
      <c r="B125" s="178"/>
      <c r="C125" s="179" t="s">
        <v>199</v>
      </c>
      <c r="D125" s="179" t="s">
        <v>131</v>
      </c>
      <c r="E125" s="180" t="s">
        <v>302</v>
      </c>
      <c r="F125" s="181" t="s">
        <v>303</v>
      </c>
      <c r="G125" s="182" t="s">
        <v>254</v>
      </c>
      <c r="H125" s="183">
        <v>115.2</v>
      </c>
      <c r="I125" s="184"/>
      <c r="J125" s="185">
        <f>ROUND(I125*H125,2)</f>
        <v>0</v>
      </c>
      <c r="K125" s="181" t="s">
        <v>135</v>
      </c>
      <c r="L125" s="39"/>
      <c r="M125" s="186" t="s">
        <v>3</v>
      </c>
      <c r="N125" s="187" t="s">
        <v>51</v>
      </c>
      <c r="O125" s="72"/>
      <c r="P125" s="188">
        <f>O125*H125</f>
        <v>0</v>
      </c>
      <c r="Q125" s="188">
        <v>0.00084999999999999995</v>
      </c>
      <c r="R125" s="188">
        <f>Q125*H125</f>
        <v>0.097919999999999993</v>
      </c>
      <c r="S125" s="188">
        <v>0</v>
      </c>
      <c r="T125" s="18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0" t="s">
        <v>150</v>
      </c>
      <c r="AT125" s="190" t="s">
        <v>131</v>
      </c>
      <c r="AU125" s="190" t="s">
        <v>89</v>
      </c>
      <c r="AY125" s="18" t="s">
        <v>128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87</v>
      </c>
      <c r="BK125" s="191">
        <f>ROUND(I125*H125,2)</f>
        <v>0</v>
      </c>
      <c r="BL125" s="18" t="s">
        <v>150</v>
      </c>
      <c r="BM125" s="190" t="s">
        <v>304</v>
      </c>
    </row>
    <row r="126" s="13" customFormat="1">
      <c r="A126" s="13"/>
      <c r="B126" s="192"/>
      <c r="C126" s="13"/>
      <c r="D126" s="193" t="s">
        <v>138</v>
      </c>
      <c r="E126" s="194" t="s">
        <v>3</v>
      </c>
      <c r="F126" s="195" t="s">
        <v>305</v>
      </c>
      <c r="G126" s="13"/>
      <c r="H126" s="196">
        <v>115.2</v>
      </c>
      <c r="I126" s="197"/>
      <c r="J126" s="13"/>
      <c r="K126" s="13"/>
      <c r="L126" s="192"/>
      <c r="M126" s="198"/>
      <c r="N126" s="199"/>
      <c r="O126" s="199"/>
      <c r="P126" s="199"/>
      <c r="Q126" s="199"/>
      <c r="R126" s="199"/>
      <c r="S126" s="199"/>
      <c r="T126" s="20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4" t="s">
        <v>138</v>
      </c>
      <c r="AU126" s="194" t="s">
        <v>89</v>
      </c>
      <c r="AV126" s="13" t="s">
        <v>89</v>
      </c>
      <c r="AW126" s="13" t="s">
        <v>42</v>
      </c>
      <c r="AX126" s="13" t="s">
        <v>87</v>
      </c>
      <c r="AY126" s="194" t="s">
        <v>128</v>
      </c>
    </row>
    <row r="127" s="2" customFormat="1" ht="33" customHeight="1">
      <c r="A127" s="38"/>
      <c r="B127" s="178"/>
      <c r="C127" s="179" t="s">
        <v>206</v>
      </c>
      <c r="D127" s="179" t="s">
        <v>131</v>
      </c>
      <c r="E127" s="180" t="s">
        <v>306</v>
      </c>
      <c r="F127" s="181" t="s">
        <v>307</v>
      </c>
      <c r="G127" s="182" t="s">
        <v>254</v>
      </c>
      <c r="H127" s="183">
        <v>79.200000000000003</v>
      </c>
      <c r="I127" s="184"/>
      <c r="J127" s="185">
        <f>ROUND(I127*H127,2)</f>
        <v>0</v>
      </c>
      <c r="K127" s="181" t="s">
        <v>135</v>
      </c>
      <c r="L127" s="39"/>
      <c r="M127" s="186" t="s">
        <v>3</v>
      </c>
      <c r="N127" s="187" t="s">
        <v>51</v>
      </c>
      <c r="O127" s="72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0" t="s">
        <v>150</v>
      </c>
      <c r="AT127" s="190" t="s">
        <v>131</v>
      </c>
      <c r="AU127" s="190" t="s">
        <v>89</v>
      </c>
      <c r="AY127" s="18" t="s">
        <v>128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87</v>
      </c>
      <c r="BK127" s="191">
        <f>ROUND(I127*H127,2)</f>
        <v>0</v>
      </c>
      <c r="BL127" s="18" t="s">
        <v>150</v>
      </c>
      <c r="BM127" s="190" t="s">
        <v>308</v>
      </c>
    </row>
    <row r="128" s="13" customFormat="1">
      <c r="A128" s="13"/>
      <c r="B128" s="192"/>
      <c r="C128" s="13"/>
      <c r="D128" s="193" t="s">
        <v>138</v>
      </c>
      <c r="E128" s="194" t="s">
        <v>3</v>
      </c>
      <c r="F128" s="195" t="s">
        <v>301</v>
      </c>
      <c r="G128" s="13"/>
      <c r="H128" s="196">
        <v>79.200000000000003</v>
      </c>
      <c r="I128" s="197"/>
      <c r="J128" s="13"/>
      <c r="K128" s="13"/>
      <c r="L128" s="192"/>
      <c r="M128" s="198"/>
      <c r="N128" s="199"/>
      <c r="O128" s="199"/>
      <c r="P128" s="199"/>
      <c r="Q128" s="199"/>
      <c r="R128" s="199"/>
      <c r="S128" s="199"/>
      <c r="T128" s="20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4" t="s">
        <v>138</v>
      </c>
      <c r="AU128" s="194" t="s">
        <v>89</v>
      </c>
      <c r="AV128" s="13" t="s">
        <v>89</v>
      </c>
      <c r="AW128" s="13" t="s">
        <v>42</v>
      </c>
      <c r="AX128" s="13" t="s">
        <v>87</v>
      </c>
      <c r="AY128" s="194" t="s">
        <v>128</v>
      </c>
    </row>
    <row r="129" s="2" customFormat="1" ht="33" customHeight="1">
      <c r="A129" s="38"/>
      <c r="B129" s="178"/>
      <c r="C129" s="179" t="s">
        <v>9</v>
      </c>
      <c r="D129" s="179" t="s">
        <v>131</v>
      </c>
      <c r="E129" s="180" t="s">
        <v>309</v>
      </c>
      <c r="F129" s="181" t="s">
        <v>310</v>
      </c>
      <c r="G129" s="182" t="s">
        <v>254</v>
      </c>
      <c r="H129" s="183">
        <v>115.2</v>
      </c>
      <c r="I129" s="184"/>
      <c r="J129" s="185">
        <f>ROUND(I129*H129,2)</f>
        <v>0</v>
      </c>
      <c r="K129" s="181" t="s">
        <v>135</v>
      </c>
      <c r="L129" s="39"/>
      <c r="M129" s="186" t="s">
        <v>3</v>
      </c>
      <c r="N129" s="187" t="s">
        <v>51</v>
      </c>
      <c r="O129" s="72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0" t="s">
        <v>150</v>
      </c>
      <c r="AT129" s="190" t="s">
        <v>131</v>
      </c>
      <c r="AU129" s="190" t="s">
        <v>89</v>
      </c>
      <c r="AY129" s="18" t="s">
        <v>128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87</v>
      </c>
      <c r="BK129" s="191">
        <f>ROUND(I129*H129,2)</f>
        <v>0</v>
      </c>
      <c r="BL129" s="18" t="s">
        <v>150</v>
      </c>
      <c r="BM129" s="190" t="s">
        <v>311</v>
      </c>
    </row>
    <row r="130" s="13" customFormat="1">
      <c r="A130" s="13"/>
      <c r="B130" s="192"/>
      <c r="C130" s="13"/>
      <c r="D130" s="193" t="s">
        <v>138</v>
      </c>
      <c r="E130" s="194" t="s">
        <v>3</v>
      </c>
      <c r="F130" s="195" t="s">
        <v>305</v>
      </c>
      <c r="G130" s="13"/>
      <c r="H130" s="196">
        <v>115.2</v>
      </c>
      <c r="I130" s="197"/>
      <c r="J130" s="13"/>
      <c r="K130" s="13"/>
      <c r="L130" s="192"/>
      <c r="M130" s="198"/>
      <c r="N130" s="199"/>
      <c r="O130" s="199"/>
      <c r="P130" s="199"/>
      <c r="Q130" s="199"/>
      <c r="R130" s="199"/>
      <c r="S130" s="199"/>
      <c r="T130" s="20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4" t="s">
        <v>138</v>
      </c>
      <c r="AU130" s="194" t="s">
        <v>89</v>
      </c>
      <c r="AV130" s="13" t="s">
        <v>89</v>
      </c>
      <c r="AW130" s="13" t="s">
        <v>42</v>
      </c>
      <c r="AX130" s="13" t="s">
        <v>87</v>
      </c>
      <c r="AY130" s="194" t="s">
        <v>128</v>
      </c>
    </row>
    <row r="131" s="2" customFormat="1" ht="21.75" customHeight="1">
      <c r="A131" s="38"/>
      <c r="B131" s="178"/>
      <c r="C131" s="179" t="s">
        <v>215</v>
      </c>
      <c r="D131" s="179" t="s">
        <v>131</v>
      </c>
      <c r="E131" s="180" t="s">
        <v>312</v>
      </c>
      <c r="F131" s="181" t="s">
        <v>313</v>
      </c>
      <c r="G131" s="182" t="s">
        <v>254</v>
      </c>
      <c r="H131" s="183">
        <v>81</v>
      </c>
      <c r="I131" s="184"/>
      <c r="J131" s="185">
        <f>ROUND(I131*H131,2)</f>
        <v>0</v>
      </c>
      <c r="K131" s="181" t="s">
        <v>135</v>
      </c>
      <c r="L131" s="39"/>
      <c r="M131" s="186" t="s">
        <v>3</v>
      </c>
      <c r="N131" s="187" t="s">
        <v>51</v>
      </c>
      <c r="O131" s="72"/>
      <c r="P131" s="188">
        <f>O131*H131</f>
        <v>0</v>
      </c>
      <c r="Q131" s="188">
        <v>0.0040499999999999998</v>
      </c>
      <c r="R131" s="188">
        <f>Q131*H131</f>
        <v>0.32805000000000001</v>
      </c>
      <c r="S131" s="188">
        <v>0</v>
      </c>
      <c r="T131" s="18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0" t="s">
        <v>150</v>
      </c>
      <c r="AT131" s="190" t="s">
        <v>131</v>
      </c>
      <c r="AU131" s="190" t="s">
        <v>89</v>
      </c>
      <c r="AY131" s="18" t="s">
        <v>128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87</v>
      </c>
      <c r="BK131" s="191">
        <f>ROUND(I131*H131,2)</f>
        <v>0</v>
      </c>
      <c r="BL131" s="18" t="s">
        <v>150</v>
      </c>
      <c r="BM131" s="190" t="s">
        <v>314</v>
      </c>
    </row>
    <row r="132" s="13" customFormat="1">
      <c r="A132" s="13"/>
      <c r="B132" s="192"/>
      <c r="C132" s="13"/>
      <c r="D132" s="193" t="s">
        <v>138</v>
      </c>
      <c r="E132" s="194" t="s">
        <v>3</v>
      </c>
      <c r="F132" s="195" t="s">
        <v>315</v>
      </c>
      <c r="G132" s="13"/>
      <c r="H132" s="196">
        <v>81</v>
      </c>
      <c r="I132" s="197"/>
      <c r="J132" s="13"/>
      <c r="K132" s="13"/>
      <c r="L132" s="192"/>
      <c r="M132" s="198"/>
      <c r="N132" s="199"/>
      <c r="O132" s="199"/>
      <c r="P132" s="199"/>
      <c r="Q132" s="199"/>
      <c r="R132" s="199"/>
      <c r="S132" s="199"/>
      <c r="T132" s="20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4" t="s">
        <v>138</v>
      </c>
      <c r="AU132" s="194" t="s">
        <v>89</v>
      </c>
      <c r="AV132" s="13" t="s">
        <v>89</v>
      </c>
      <c r="AW132" s="13" t="s">
        <v>42</v>
      </c>
      <c r="AX132" s="13" t="s">
        <v>87</v>
      </c>
      <c r="AY132" s="194" t="s">
        <v>128</v>
      </c>
    </row>
    <row r="133" s="2" customFormat="1" ht="33" customHeight="1">
      <c r="A133" s="38"/>
      <c r="B133" s="178"/>
      <c r="C133" s="179" t="s">
        <v>219</v>
      </c>
      <c r="D133" s="179" t="s">
        <v>131</v>
      </c>
      <c r="E133" s="180" t="s">
        <v>316</v>
      </c>
      <c r="F133" s="181" t="s">
        <v>317</v>
      </c>
      <c r="G133" s="182" t="s">
        <v>254</v>
      </c>
      <c r="H133" s="183">
        <v>81</v>
      </c>
      <c r="I133" s="184"/>
      <c r="J133" s="185">
        <f>ROUND(I133*H133,2)</f>
        <v>0</v>
      </c>
      <c r="K133" s="181" t="s">
        <v>135</v>
      </c>
      <c r="L133" s="39"/>
      <c r="M133" s="186" t="s">
        <v>3</v>
      </c>
      <c r="N133" s="187" t="s">
        <v>51</v>
      </c>
      <c r="O133" s="72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0" t="s">
        <v>150</v>
      </c>
      <c r="AT133" s="190" t="s">
        <v>131</v>
      </c>
      <c r="AU133" s="190" t="s">
        <v>89</v>
      </c>
      <c r="AY133" s="18" t="s">
        <v>128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87</v>
      </c>
      <c r="BK133" s="191">
        <f>ROUND(I133*H133,2)</f>
        <v>0</v>
      </c>
      <c r="BL133" s="18" t="s">
        <v>150</v>
      </c>
      <c r="BM133" s="190" t="s">
        <v>318</v>
      </c>
    </row>
    <row r="134" s="13" customFormat="1">
      <c r="A134" s="13"/>
      <c r="B134" s="192"/>
      <c r="C134" s="13"/>
      <c r="D134" s="193" t="s">
        <v>138</v>
      </c>
      <c r="E134" s="194" t="s">
        <v>3</v>
      </c>
      <c r="F134" s="195" t="s">
        <v>315</v>
      </c>
      <c r="G134" s="13"/>
      <c r="H134" s="196">
        <v>81</v>
      </c>
      <c r="I134" s="197"/>
      <c r="J134" s="13"/>
      <c r="K134" s="13"/>
      <c r="L134" s="192"/>
      <c r="M134" s="198"/>
      <c r="N134" s="199"/>
      <c r="O134" s="199"/>
      <c r="P134" s="199"/>
      <c r="Q134" s="199"/>
      <c r="R134" s="199"/>
      <c r="S134" s="199"/>
      <c r="T134" s="20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4" t="s">
        <v>138</v>
      </c>
      <c r="AU134" s="194" t="s">
        <v>89</v>
      </c>
      <c r="AV134" s="13" t="s">
        <v>89</v>
      </c>
      <c r="AW134" s="13" t="s">
        <v>42</v>
      </c>
      <c r="AX134" s="13" t="s">
        <v>87</v>
      </c>
      <c r="AY134" s="194" t="s">
        <v>128</v>
      </c>
    </row>
    <row r="135" s="2" customFormat="1" ht="21.75" customHeight="1">
      <c r="A135" s="38"/>
      <c r="B135" s="178"/>
      <c r="C135" s="179" t="s">
        <v>223</v>
      </c>
      <c r="D135" s="179" t="s">
        <v>131</v>
      </c>
      <c r="E135" s="180" t="s">
        <v>319</v>
      </c>
      <c r="F135" s="181" t="s">
        <v>320</v>
      </c>
      <c r="G135" s="182" t="s">
        <v>275</v>
      </c>
      <c r="H135" s="183">
        <v>135</v>
      </c>
      <c r="I135" s="184"/>
      <c r="J135" s="185">
        <f>ROUND(I135*H135,2)</f>
        <v>0</v>
      </c>
      <c r="K135" s="181" t="s">
        <v>135</v>
      </c>
      <c r="L135" s="39"/>
      <c r="M135" s="186" t="s">
        <v>3</v>
      </c>
      <c r="N135" s="187" t="s">
        <v>51</v>
      </c>
      <c r="O135" s="72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0" t="s">
        <v>150</v>
      </c>
      <c r="AT135" s="190" t="s">
        <v>131</v>
      </c>
      <c r="AU135" s="190" t="s">
        <v>89</v>
      </c>
      <c r="AY135" s="18" t="s">
        <v>128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87</v>
      </c>
      <c r="BK135" s="191">
        <f>ROUND(I135*H135,2)</f>
        <v>0</v>
      </c>
      <c r="BL135" s="18" t="s">
        <v>150</v>
      </c>
      <c r="BM135" s="190" t="s">
        <v>321</v>
      </c>
    </row>
    <row r="136" s="13" customFormat="1">
      <c r="A136" s="13"/>
      <c r="B136" s="192"/>
      <c r="C136" s="13"/>
      <c r="D136" s="193" t="s">
        <v>138</v>
      </c>
      <c r="E136" s="194" t="s">
        <v>3</v>
      </c>
      <c r="F136" s="195" t="s">
        <v>322</v>
      </c>
      <c r="G136" s="13"/>
      <c r="H136" s="196">
        <v>135</v>
      </c>
      <c r="I136" s="197"/>
      <c r="J136" s="13"/>
      <c r="K136" s="13"/>
      <c r="L136" s="192"/>
      <c r="M136" s="198"/>
      <c r="N136" s="199"/>
      <c r="O136" s="199"/>
      <c r="P136" s="199"/>
      <c r="Q136" s="199"/>
      <c r="R136" s="199"/>
      <c r="S136" s="199"/>
      <c r="T136" s="20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4" t="s">
        <v>138</v>
      </c>
      <c r="AU136" s="194" t="s">
        <v>89</v>
      </c>
      <c r="AV136" s="13" t="s">
        <v>89</v>
      </c>
      <c r="AW136" s="13" t="s">
        <v>42</v>
      </c>
      <c r="AX136" s="13" t="s">
        <v>87</v>
      </c>
      <c r="AY136" s="194" t="s">
        <v>128</v>
      </c>
    </row>
    <row r="137" s="2" customFormat="1" ht="21.75" customHeight="1">
      <c r="A137" s="38"/>
      <c r="B137" s="178"/>
      <c r="C137" s="179" t="s">
        <v>227</v>
      </c>
      <c r="D137" s="179" t="s">
        <v>131</v>
      </c>
      <c r="E137" s="180" t="s">
        <v>323</v>
      </c>
      <c r="F137" s="181" t="s">
        <v>324</v>
      </c>
      <c r="G137" s="182" t="s">
        <v>254</v>
      </c>
      <c r="H137" s="183">
        <v>135</v>
      </c>
      <c r="I137" s="184"/>
      <c r="J137" s="185">
        <f>ROUND(I137*H137,2)</f>
        <v>0</v>
      </c>
      <c r="K137" s="181" t="s">
        <v>135</v>
      </c>
      <c r="L137" s="39"/>
      <c r="M137" s="186" t="s">
        <v>3</v>
      </c>
      <c r="N137" s="187" t="s">
        <v>51</v>
      </c>
      <c r="O137" s="72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0" t="s">
        <v>150</v>
      </c>
      <c r="AT137" s="190" t="s">
        <v>131</v>
      </c>
      <c r="AU137" s="190" t="s">
        <v>89</v>
      </c>
      <c r="AY137" s="18" t="s">
        <v>128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87</v>
      </c>
      <c r="BK137" s="191">
        <f>ROUND(I137*H137,2)</f>
        <v>0</v>
      </c>
      <c r="BL137" s="18" t="s">
        <v>150</v>
      </c>
      <c r="BM137" s="190" t="s">
        <v>325</v>
      </c>
    </row>
    <row r="138" s="13" customFormat="1">
      <c r="A138" s="13"/>
      <c r="B138" s="192"/>
      <c r="C138" s="13"/>
      <c r="D138" s="193" t="s">
        <v>138</v>
      </c>
      <c r="E138" s="194" t="s">
        <v>3</v>
      </c>
      <c r="F138" s="195" t="s">
        <v>322</v>
      </c>
      <c r="G138" s="13"/>
      <c r="H138" s="196">
        <v>135</v>
      </c>
      <c r="I138" s="197"/>
      <c r="J138" s="13"/>
      <c r="K138" s="13"/>
      <c r="L138" s="192"/>
      <c r="M138" s="198"/>
      <c r="N138" s="199"/>
      <c r="O138" s="199"/>
      <c r="P138" s="199"/>
      <c r="Q138" s="199"/>
      <c r="R138" s="199"/>
      <c r="S138" s="199"/>
      <c r="T138" s="20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4" t="s">
        <v>138</v>
      </c>
      <c r="AU138" s="194" t="s">
        <v>89</v>
      </c>
      <c r="AV138" s="13" t="s">
        <v>89</v>
      </c>
      <c r="AW138" s="13" t="s">
        <v>42</v>
      </c>
      <c r="AX138" s="13" t="s">
        <v>87</v>
      </c>
      <c r="AY138" s="194" t="s">
        <v>128</v>
      </c>
    </row>
    <row r="139" s="2" customFormat="1" ht="55.5" customHeight="1">
      <c r="A139" s="38"/>
      <c r="B139" s="178"/>
      <c r="C139" s="179" t="s">
        <v>231</v>
      </c>
      <c r="D139" s="179" t="s">
        <v>131</v>
      </c>
      <c r="E139" s="180" t="s">
        <v>326</v>
      </c>
      <c r="F139" s="181" t="s">
        <v>327</v>
      </c>
      <c r="G139" s="182" t="s">
        <v>275</v>
      </c>
      <c r="H139" s="183">
        <v>58.32</v>
      </c>
      <c r="I139" s="184"/>
      <c r="J139" s="185">
        <f>ROUND(I139*H139,2)</f>
        <v>0</v>
      </c>
      <c r="K139" s="181" t="s">
        <v>135</v>
      </c>
      <c r="L139" s="39"/>
      <c r="M139" s="186" t="s">
        <v>3</v>
      </c>
      <c r="N139" s="187" t="s">
        <v>51</v>
      </c>
      <c r="O139" s="72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0" t="s">
        <v>150</v>
      </c>
      <c r="AT139" s="190" t="s">
        <v>131</v>
      </c>
      <c r="AU139" s="190" t="s">
        <v>89</v>
      </c>
      <c r="AY139" s="18" t="s">
        <v>128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87</v>
      </c>
      <c r="BK139" s="191">
        <f>ROUND(I139*H139,2)</f>
        <v>0</v>
      </c>
      <c r="BL139" s="18" t="s">
        <v>150</v>
      </c>
      <c r="BM139" s="190" t="s">
        <v>328</v>
      </c>
    </row>
    <row r="140" s="13" customFormat="1">
      <c r="A140" s="13"/>
      <c r="B140" s="192"/>
      <c r="C140" s="13"/>
      <c r="D140" s="193" t="s">
        <v>138</v>
      </c>
      <c r="E140" s="194" t="s">
        <v>3</v>
      </c>
      <c r="F140" s="195" t="s">
        <v>329</v>
      </c>
      <c r="G140" s="13"/>
      <c r="H140" s="196">
        <v>37.944000000000003</v>
      </c>
      <c r="I140" s="197"/>
      <c r="J140" s="13"/>
      <c r="K140" s="13"/>
      <c r="L140" s="192"/>
      <c r="M140" s="198"/>
      <c r="N140" s="199"/>
      <c r="O140" s="199"/>
      <c r="P140" s="199"/>
      <c r="Q140" s="199"/>
      <c r="R140" s="199"/>
      <c r="S140" s="199"/>
      <c r="T140" s="20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4" t="s">
        <v>138</v>
      </c>
      <c r="AU140" s="194" t="s">
        <v>89</v>
      </c>
      <c r="AV140" s="13" t="s">
        <v>89</v>
      </c>
      <c r="AW140" s="13" t="s">
        <v>42</v>
      </c>
      <c r="AX140" s="13" t="s">
        <v>80</v>
      </c>
      <c r="AY140" s="194" t="s">
        <v>128</v>
      </c>
    </row>
    <row r="141" s="13" customFormat="1">
      <c r="A141" s="13"/>
      <c r="B141" s="192"/>
      <c r="C141" s="13"/>
      <c r="D141" s="193" t="s">
        <v>138</v>
      </c>
      <c r="E141" s="194" t="s">
        <v>3</v>
      </c>
      <c r="F141" s="195" t="s">
        <v>330</v>
      </c>
      <c r="G141" s="13"/>
      <c r="H141" s="196">
        <v>10.872</v>
      </c>
      <c r="I141" s="197"/>
      <c r="J141" s="13"/>
      <c r="K141" s="13"/>
      <c r="L141" s="192"/>
      <c r="M141" s="198"/>
      <c r="N141" s="199"/>
      <c r="O141" s="199"/>
      <c r="P141" s="199"/>
      <c r="Q141" s="199"/>
      <c r="R141" s="199"/>
      <c r="S141" s="199"/>
      <c r="T141" s="20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4" t="s">
        <v>138</v>
      </c>
      <c r="AU141" s="194" t="s">
        <v>89</v>
      </c>
      <c r="AV141" s="13" t="s">
        <v>89</v>
      </c>
      <c r="AW141" s="13" t="s">
        <v>42</v>
      </c>
      <c r="AX141" s="13" t="s">
        <v>80</v>
      </c>
      <c r="AY141" s="194" t="s">
        <v>128</v>
      </c>
    </row>
    <row r="142" s="13" customFormat="1">
      <c r="A142" s="13"/>
      <c r="B142" s="192"/>
      <c r="C142" s="13"/>
      <c r="D142" s="193" t="s">
        <v>138</v>
      </c>
      <c r="E142" s="194" t="s">
        <v>3</v>
      </c>
      <c r="F142" s="195" t="s">
        <v>331</v>
      </c>
      <c r="G142" s="13"/>
      <c r="H142" s="196">
        <v>9.5039999999999996</v>
      </c>
      <c r="I142" s="197"/>
      <c r="J142" s="13"/>
      <c r="K142" s="13"/>
      <c r="L142" s="192"/>
      <c r="M142" s="198"/>
      <c r="N142" s="199"/>
      <c r="O142" s="199"/>
      <c r="P142" s="199"/>
      <c r="Q142" s="199"/>
      <c r="R142" s="199"/>
      <c r="S142" s="199"/>
      <c r="T142" s="20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4" t="s">
        <v>138</v>
      </c>
      <c r="AU142" s="194" t="s">
        <v>89</v>
      </c>
      <c r="AV142" s="13" t="s">
        <v>89</v>
      </c>
      <c r="AW142" s="13" t="s">
        <v>42</v>
      </c>
      <c r="AX142" s="13" t="s">
        <v>80</v>
      </c>
      <c r="AY142" s="194" t="s">
        <v>128</v>
      </c>
    </row>
    <row r="143" s="14" customFormat="1">
      <c r="A143" s="14"/>
      <c r="B143" s="204"/>
      <c r="C143" s="14"/>
      <c r="D143" s="193" t="s">
        <v>138</v>
      </c>
      <c r="E143" s="205" t="s">
        <v>3</v>
      </c>
      <c r="F143" s="206" t="s">
        <v>196</v>
      </c>
      <c r="G143" s="14"/>
      <c r="H143" s="207">
        <v>58.32</v>
      </c>
      <c r="I143" s="208"/>
      <c r="J143" s="14"/>
      <c r="K143" s="14"/>
      <c r="L143" s="204"/>
      <c r="M143" s="209"/>
      <c r="N143" s="210"/>
      <c r="O143" s="210"/>
      <c r="P143" s="210"/>
      <c r="Q143" s="210"/>
      <c r="R143" s="210"/>
      <c r="S143" s="210"/>
      <c r="T143" s="21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5" t="s">
        <v>138</v>
      </c>
      <c r="AU143" s="205" t="s">
        <v>89</v>
      </c>
      <c r="AV143" s="14" t="s">
        <v>150</v>
      </c>
      <c r="AW143" s="14" t="s">
        <v>42</v>
      </c>
      <c r="AX143" s="14" t="s">
        <v>87</v>
      </c>
      <c r="AY143" s="205" t="s">
        <v>128</v>
      </c>
    </row>
    <row r="144" s="2" customFormat="1" ht="55.5" customHeight="1">
      <c r="A144" s="38"/>
      <c r="B144" s="178"/>
      <c r="C144" s="179" t="s">
        <v>8</v>
      </c>
      <c r="D144" s="179" t="s">
        <v>131</v>
      </c>
      <c r="E144" s="180" t="s">
        <v>332</v>
      </c>
      <c r="F144" s="181" t="s">
        <v>333</v>
      </c>
      <c r="G144" s="182" t="s">
        <v>275</v>
      </c>
      <c r="H144" s="183">
        <v>38.880000000000003</v>
      </c>
      <c r="I144" s="184"/>
      <c r="J144" s="185">
        <f>ROUND(I144*H144,2)</f>
        <v>0</v>
      </c>
      <c r="K144" s="181" t="s">
        <v>135</v>
      </c>
      <c r="L144" s="39"/>
      <c r="M144" s="186" t="s">
        <v>3</v>
      </c>
      <c r="N144" s="187" t="s">
        <v>51</v>
      </c>
      <c r="O144" s="72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0" t="s">
        <v>150</v>
      </c>
      <c r="AT144" s="190" t="s">
        <v>131</v>
      </c>
      <c r="AU144" s="190" t="s">
        <v>89</v>
      </c>
      <c r="AY144" s="18" t="s">
        <v>128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87</v>
      </c>
      <c r="BK144" s="191">
        <f>ROUND(I144*H144,2)</f>
        <v>0</v>
      </c>
      <c r="BL144" s="18" t="s">
        <v>150</v>
      </c>
      <c r="BM144" s="190" t="s">
        <v>334</v>
      </c>
    </row>
    <row r="145" s="13" customFormat="1">
      <c r="A145" s="13"/>
      <c r="B145" s="192"/>
      <c r="C145" s="13"/>
      <c r="D145" s="193" t="s">
        <v>138</v>
      </c>
      <c r="E145" s="194" t="s">
        <v>3</v>
      </c>
      <c r="F145" s="195" t="s">
        <v>335</v>
      </c>
      <c r="G145" s="13"/>
      <c r="H145" s="196">
        <v>25.295999999999999</v>
      </c>
      <c r="I145" s="197"/>
      <c r="J145" s="13"/>
      <c r="K145" s="13"/>
      <c r="L145" s="192"/>
      <c r="M145" s="198"/>
      <c r="N145" s="199"/>
      <c r="O145" s="199"/>
      <c r="P145" s="199"/>
      <c r="Q145" s="199"/>
      <c r="R145" s="199"/>
      <c r="S145" s="199"/>
      <c r="T145" s="20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4" t="s">
        <v>138</v>
      </c>
      <c r="AU145" s="194" t="s">
        <v>89</v>
      </c>
      <c r="AV145" s="13" t="s">
        <v>89</v>
      </c>
      <c r="AW145" s="13" t="s">
        <v>42</v>
      </c>
      <c r="AX145" s="13" t="s">
        <v>80</v>
      </c>
      <c r="AY145" s="194" t="s">
        <v>128</v>
      </c>
    </row>
    <row r="146" s="13" customFormat="1">
      <c r="A146" s="13"/>
      <c r="B146" s="192"/>
      <c r="C146" s="13"/>
      <c r="D146" s="193" t="s">
        <v>138</v>
      </c>
      <c r="E146" s="194" t="s">
        <v>3</v>
      </c>
      <c r="F146" s="195" t="s">
        <v>336</v>
      </c>
      <c r="G146" s="13"/>
      <c r="H146" s="196">
        <v>7.2480000000000002</v>
      </c>
      <c r="I146" s="197"/>
      <c r="J146" s="13"/>
      <c r="K146" s="13"/>
      <c r="L146" s="192"/>
      <c r="M146" s="198"/>
      <c r="N146" s="199"/>
      <c r="O146" s="199"/>
      <c r="P146" s="199"/>
      <c r="Q146" s="199"/>
      <c r="R146" s="199"/>
      <c r="S146" s="199"/>
      <c r="T146" s="20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4" t="s">
        <v>138</v>
      </c>
      <c r="AU146" s="194" t="s">
        <v>89</v>
      </c>
      <c r="AV146" s="13" t="s">
        <v>89</v>
      </c>
      <c r="AW146" s="13" t="s">
        <v>42</v>
      </c>
      <c r="AX146" s="13" t="s">
        <v>80</v>
      </c>
      <c r="AY146" s="194" t="s">
        <v>128</v>
      </c>
    </row>
    <row r="147" s="13" customFormat="1">
      <c r="A147" s="13"/>
      <c r="B147" s="192"/>
      <c r="C147" s="13"/>
      <c r="D147" s="193" t="s">
        <v>138</v>
      </c>
      <c r="E147" s="194" t="s">
        <v>3</v>
      </c>
      <c r="F147" s="195" t="s">
        <v>337</v>
      </c>
      <c r="G147" s="13"/>
      <c r="H147" s="196">
        <v>6.3360000000000003</v>
      </c>
      <c r="I147" s="197"/>
      <c r="J147" s="13"/>
      <c r="K147" s="13"/>
      <c r="L147" s="192"/>
      <c r="M147" s="198"/>
      <c r="N147" s="199"/>
      <c r="O147" s="199"/>
      <c r="P147" s="199"/>
      <c r="Q147" s="199"/>
      <c r="R147" s="199"/>
      <c r="S147" s="199"/>
      <c r="T147" s="20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4" t="s">
        <v>138</v>
      </c>
      <c r="AU147" s="194" t="s">
        <v>89</v>
      </c>
      <c r="AV147" s="13" t="s">
        <v>89</v>
      </c>
      <c r="AW147" s="13" t="s">
        <v>42</v>
      </c>
      <c r="AX147" s="13" t="s">
        <v>80</v>
      </c>
      <c r="AY147" s="194" t="s">
        <v>128</v>
      </c>
    </row>
    <row r="148" s="14" customFormat="1">
      <c r="A148" s="14"/>
      <c r="B148" s="204"/>
      <c r="C148" s="14"/>
      <c r="D148" s="193" t="s">
        <v>138</v>
      </c>
      <c r="E148" s="205" t="s">
        <v>3</v>
      </c>
      <c r="F148" s="206" t="s">
        <v>196</v>
      </c>
      <c r="G148" s="14"/>
      <c r="H148" s="207">
        <v>38.880000000000003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138</v>
      </c>
      <c r="AU148" s="205" t="s">
        <v>89</v>
      </c>
      <c r="AV148" s="14" t="s">
        <v>150</v>
      </c>
      <c r="AW148" s="14" t="s">
        <v>42</v>
      </c>
      <c r="AX148" s="14" t="s">
        <v>87</v>
      </c>
      <c r="AY148" s="205" t="s">
        <v>128</v>
      </c>
    </row>
    <row r="149" s="2" customFormat="1" ht="33" customHeight="1">
      <c r="A149" s="38"/>
      <c r="B149" s="178"/>
      <c r="C149" s="179" t="s">
        <v>338</v>
      </c>
      <c r="D149" s="179" t="s">
        <v>131</v>
      </c>
      <c r="E149" s="180" t="s">
        <v>339</v>
      </c>
      <c r="F149" s="181" t="s">
        <v>340</v>
      </c>
      <c r="G149" s="182" t="s">
        <v>341</v>
      </c>
      <c r="H149" s="183">
        <v>194.40000000000001</v>
      </c>
      <c r="I149" s="184"/>
      <c r="J149" s="185">
        <f>ROUND(I149*H149,2)</f>
        <v>0</v>
      </c>
      <c r="K149" s="181" t="s">
        <v>135</v>
      </c>
      <c r="L149" s="39"/>
      <c r="M149" s="186" t="s">
        <v>3</v>
      </c>
      <c r="N149" s="187" t="s">
        <v>51</v>
      </c>
      <c r="O149" s="72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0" t="s">
        <v>150</v>
      </c>
      <c r="AT149" s="190" t="s">
        <v>131</v>
      </c>
      <c r="AU149" s="190" t="s">
        <v>89</v>
      </c>
      <c r="AY149" s="18" t="s">
        <v>128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87</v>
      </c>
      <c r="BK149" s="191">
        <f>ROUND(I149*H149,2)</f>
        <v>0</v>
      </c>
      <c r="BL149" s="18" t="s">
        <v>150</v>
      </c>
      <c r="BM149" s="190" t="s">
        <v>342</v>
      </c>
    </row>
    <row r="150" s="13" customFormat="1">
      <c r="A150" s="13"/>
      <c r="B150" s="192"/>
      <c r="C150" s="13"/>
      <c r="D150" s="193" t="s">
        <v>138</v>
      </c>
      <c r="E150" s="194" t="s">
        <v>3</v>
      </c>
      <c r="F150" s="195" t="s">
        <v>343</v>
      </c>
      <c r="G150" s="13"/>
      <c r="H150" s="196">
        <v>63.240000000000002</v>
      </c>
      <c r="I150" s="197"/>
      <c r="J150" s="13"/>
      <c r="K150" s="13"/>
      <c r="L150" s="192"/>
      <c r="M150" s="198"/>
      <c r="N150" s="199"/>
      <c r="O150" s="199"/>
      <c r="P150" s="199"/>
      <c r="Q150" s="199"/>
      <c r="R150" s="199"/>
      <c r="S150" s="199"/>
      <c r="T150" s="20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4" t="s">
        <v>138</v>
      </c>
      <c r="AU150" s="194" t="s">
        <v>89</v>
      </c>
      <c r="AV150" s="13" t="s">
        <v>89</v>
      </c>
      <c r="AW150" s="13" t="s">
        <v>42</v>
      </c>
      <c r="AX150" s="13" t="s">
        <v>80</v>
      </c>
      <c r="AY150" s="194" t="s">
        <v>128</v>
      </c>
    </row>
    <row r="151" s="13" customFormat="1">
      <c r="A151" s="13"/>
      <c r="B151" s="192"/>
      <c r="C151" s="13"/>
      <c r="D151" s="193" t="s">
        <v>138</v>
      </c>
      <c r="E151" s="194" t="s">
        <v>3</v>
      </c>
      <c r="F151" s="195" t="s">
        <v>344</v>
      </c>
      <c r="G151" s="13"/>
      <c r="H151" s="196">
        <v>18.120000000000001</v>
      </c>
      <c r="I151" s="197"/>
      <c r="J151" s="13"/>
      <c r="K151" s="13"/>
      <c r="L151" s="192"/>
      <c r="M151" s="198"/>
      <c r="N151" s="199"/>
      <c r="O151" s="199"/>
      <c r="P151" s="199"/>
      <c r="Q151" s="199"/>
      <c r="R151" s="199"/>
      <c r="S151" s="199"/>
      <c r="T151" s="20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4" t="s">
        <v>138</v>
      </c>
      <c r="AU151" s="194" t="s">
        <v>89</v>
      </c>
      <c r="AV151" s="13" t="s">
        <v>89</v>
      </c>
      <c r="AW151" s="13" t="s">
        <v>42</v>
      </c>
      <c r="AX151" s="13" t="s">
        <v>80</v>
      </c>
      <c r="AY151" s="194" t="s">
        <v>128</v>
      </c>
    </row>
    <row r="152" s="13" customFormat="1">
      <c r="A152" s="13"/>
      <c r="B152" s="192"/>
      <c r="C152" s="13"/>
      <c r="D152" s="193" t="s">
        <v>138</v>
      </c>
      <c r="E152" s="194" t="s">
        <v>3</v>
      </c>
      <c r="F152" s="195" t="s">
        <v>345</v>
      </c>
      <c r="G152" s="13"/>
      <c r="H152" s="196">
        <v>15.84</v>
      </c>
      <c r="I152" s="197"/>
      <c r="J152" s="13"/>
      <c r="K152" s="13"/>
      <c r="L152" s="192"/>
      <c r="M152" s="198"/>
      <c r="N152" s="199"/>
      <c r="O152" s="199"/>
      <c r="P152" s="199"/>
      <c r="Q152" s="199"/>
      <c r="R152" s="199"/>
      <c r="S152" s="199"/>
      <c r="T152" s="20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4" t="s">
        <v>138</v>
      </c>
      <c r="AU152" s="194" t="s">
        <v>89</v>
      </c>
      <c r="AV152" s="13" t="s">
        <v>89</v>
      </c>
      <c r="AW152" s="13" t="s">
        <v>42</v>
      </c>
      <c r="AX152" s="13" t="s">
        <v>80</v>
      </c>
      <c r="AY152" s="194" t="s">
        <v>128</v>
      </c>
    </row>
    <row r="153" s="14" customFormat="1">
      <c r="A153" s="14"/>
      <c r="B153" s="204"/>
      <c r="C153" s="14"/>
      <c r="D153" s="193" t="s">
        <v>138</v>
      </c>
      <c r="E153" s="205" t="s">
        <v>3</v>
      </c>
      <c r="F153" s="206" t="s">
        <v>196</v>
      </c>
      <c r="G153" s="14"/>
      <c r="H153" s="207">
        <v>97.200000000000003</v>
      </c>
      <c r="I153" s="208"/>
      <c r="J153" s="14"/>
      <c r="K153" s="14"/>
      <c r="L153" s="204"/>
      <c r="M153" s="209"/>
      <c r="N153" s="210"/>
      <c r="O153" s="210"/>
      <c r="P153" s="210"/>
      <c r="Q153" s="210"/>
      <c r="R153" s="210"/>
      <c r="S153" s="210"/>
      <c r="T153" s="21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5" t="s">
        <v>138</v>
      </c>
      <c r="AU153" s="205" t="s">
        <v>89</v>
      </c>
      <c r="AV153" s="14" t="s">
        <v>150</v>
      </c>
      <c r="AW153" s="14" t="s">
        <v>42</v>
      </c>
      <c r="AX153" s="14" t="s">
        <v>87</v>
      </c>
      <c r="AY153" s="205" t="s">
        <v>128</v>
      </c>
    </row>
    <row r="154" s="13" customFormat="1">
      <c r="A154" s="13"/>
      <c r="B154" s="192"/>
      <c r="C154" s="13"/>
      <c r="D154" s="193" t="s">
        <v>138</v>
      </c>
      <c r="E154" s="13"/>
      <c r="F154" s="195" t="s">
        <v>346</v>
      </c>
      <c r="G154" s="13"/>
      <c r="H154" s="196">
        <v>194.40000000000001</v>
      </c>
      <c r="I154" s="197"/>
      <c r="J154" s="13"/>
      <c r="K154" s="13"/>
      <c r="L154" s="192"/>
      <c r="M154" s="198"/>
      <c r="N154" s="199"/>
      <c r="O154" s="199"/>
      <c r="P154" s="199"/>
      <c r="Q154" s="199"/>
      <c r="R154" s="199"/>
      <c r="S154" s="199"/>
      <c r="T154" s="20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4" t="s">
        <v>138</v>
      </c>
      <c r="AU154" s="194" t="s">
        <v>89</v>
      </c>
      <c r="AV154" s="13" t="s">
        <v>89</v>
      </c>
      <c r="AW154" s="13" t="s">
        <v>4</v>
      </c>
      <c r="AX154" s="13" t="s">
        <v>87</v>
      </c>
      <c r="AY154" s="194" t="s">
        <v>128</v>
      </c>
    </row>
    <row r="155" s="2" customFormat="1" ht="33" customHeight="1">
      <c r="A155" s="38"/>
      <c r="B155" s="178"/>
      <c r="C155" s="179" t="s">
        <v>347</v>
      </c>
      <c r="D155" s="179" t="s">
        <v>131</v>
      </c>
      <c r="E155" s="180" t="s">
        <v>348</v>
      </c>
      <c r="F155" s="181" t="s">
        <v>349</v>
      </c>
      <c r="G155" s="182" t="s">
        <v>275</v>
      </c>
      <c r="H155" s="183">
        <v>97.200000000000003</v>
      </c>
      <c r="I155" s="184"/>
      <c r="J155" s="185">
        <f>ROUND(I155*H155,2)</f>
        <v>0</v>
      </c>
      <c r="K155" s="181" t="s">
        <v>135</v>
      </c>
      <c r="L155" s="39"/>
      <c r="M155" s="186" t="s">
        <v>3</v>
      </c>
      <c r="N155" s="187" t="s">
        <v>51</v>
      </c>
      <c r="O155" s="72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0" t="s">
        <v>150</v>
      </c>
      <c r="AT155" s="190" t="s">
        <v>131</v>
      </c>
      <c r="AU155" s="190" t="s">
        <v>89</v>
      </c>
      <c r="AY155" s="18" t="s">
        <v>128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87</v>
      </c>
      <c r="BK155" s="191">
        <f>ROUND(I155*H155,2)</f>
        <v>0</v>
      </c>
      <c r="BL155" s="18" t="s">
        <v>150</v>
      </c>
      <c r="BM155" s="190" t="s">
        <v>350</v>
      </c>
    </row>
    <row r="156" s="13" customFormat="1">
      <c r="A156" s="13"/>
      <c r="B156" s="192"/>
      <c r="C156" s="13"/>
      <c r="D156" s="193" t="s">
        <v>138</v>
      </c>
      <c r="E156" s="194" t="s">
        <v>3</v>
      </c>
      <c r="F156" s="195" t="s">
        <v>343</v>
      </c>
      <c r="G156" s="13"/>
      <c r="H156" s="196">
        <v>63.240000000000002</v>
      </c>
      <c r="I156" s="197"/>
      <c r="J156" s="13"/>
      <c r="K156" s="13"/>
      <c r="L156" s="192"/>
      <c r="M156" s="198"/>
      <c r="N156" s="199"/>
      <c r="O156" s="199"/>
      <c r="P156" s="199"/>
      <c r="Q156" s="199"/>
      <c r="R156" s="199"/>
      <c r="S156" s="199"/>
      <c r="T156" s="20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4" t="s">
        <v>138</v>
      </c>
      <c r="AU156" s="194" t="s">
        <v>89</v>
      </c>
      <c r="AV156" s="13" t="s">
        <v>89</v>
      </c>
      <c r="AW156" s="13" t="s">
        <v>42</v>
      </c>
      <c r="AX156" s="13" t="s">
        <v>80</v>
      </c>
      <c r="AY156" s="194" t="s">
        <v>128</v>
      </c>
    </row>
    <row r="157" s="13" customFormat="1">
      <c r="A157" s="13"/>
      <c r="B157" s="192"/>
      <c r="C157" s="13"/>
      <c r="D157" s="193" t="s">
        <v>138</v>
      </c>
      <c r="E157" s="194" t="s">
        <v>3</v>
      </c>
      <c r="F157" s="195" t="s">
        <v>344</v>
      </c>
      <c r="G157" s="13"/>
      <c r="H157" s="196">
        <v>18.120000000000001</v>
      </c>
      <c r="I157" s="197"/>
      <c r="J157" s="13"/>
      <c r="K157" s="13"/>
      <c r="L157" s="192"/>
      <c r="M157" s="198"/>
      <c r="N157" s="199"/>
      <c r="O157" s="199"/>
      <c r="P157" s="199"/>
      <c r="Q157" s="199"/>
      <c r="R157" s="199"/>
      <c r="S157" s="199"/>
      <c r="T157" s="20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4" t="s">
        <v>138</v>
      </c>
      <c r="AU157" s="194" t="s">
        <v>89</v>
      </c>
      <c r="AV157" s="13" t="s">
        <v>89</v>
      </c>
      <c r="AW157" s="13" t="s">
        <v>42</v>
      </c>
      <c r="AX157" s="13" t="s">
        <v>80</v>
      </c>
      <c r="AY157" s="194" t="s">
        <v>128</v>
      </c>
    </row>
    <row r="158" s="13" customFormat="1">
      <c r="A158" s="13"/>
      <c r="B158" s="192"/>
      <c r="C158" s="13"/>
      <c r="D158" s="193" t="s">
        <v>138</v>
      </c>
      <c r="E158" s="194" t="s">
        <v>3</v>
      </c>
      <c r="F158" s="195" t="s">
        <v>345</v>
      </c>
      <c r="G158" s="13"/>
      <c r="H158" s="196">
        <v>15.84</v>
      </c>
      <c r="I158" s="197"/>
      <c r="J158" s="13"/>
      <c r="K158" s="13"/>
      <c r="L158" s="192"/>
      <c r="M158" s="198"/>
      <c r="N158" s="199"/>
      <c r="O158" s="199"/>
      <c r="P158" s="199"/>
      <c r="Q158" s="199"/>
      <c r="R158" s="199"/>
      <c r="S158" s="199"/>
      <c r="T158" s="20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4" t="s">
        <v>138</v>
      </c>
      <c r="AU158" s="194" t="s">
        <v>89</v>
      </c>
      <c r="AV158" s="13" t="s">
        <v>89</v>
      </c>
      <c r="AW158" s="13" t="s">
        <v>42</v>
      </c>
      <c r="AX158" s="13" t="s">
        <v>80</v>
      </c>
      <c r="AY158" s="194" t="s">
        <v>128</v>
      </c>
    </row>
    <row r="159" s="14" customFormat="1">
      <c r="A159" s="14"/>
      <c r="B159" s="204"/>
      <c r="C159" s="14"/>
      <c r="D159" s="193" t="s">
        <v>138</v>
      </c>
      <c r="E159" s="205" t="s">
        <v>3</v>
      </c>
      <c r="F159" s="206" t="s">
        <v>196</v>
      </c>
      <c r="G159" s="14"/>
      <c r="H159" s="207">
        <v>97.200000000000003</v>
      </c>
      <c r="I159" s="208"/>
      <c r="J159" s="14"/>
      <c r="K159" s="14"/>
      <c r="L159" s="204"/>
      <c r="M159" s="209"/>
      <c r="N159" s="210"/>
      <c r="O159" s="210"/>
      <c r="P159" s="210"/>
      <c r="Q159" s="210"/>
      <c r="R159" s="210"/>
      <c r="S159" s="210"/>
      <c r="T159" s="21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5" t="s">
        <v>138</v>
      </c>
      <c r="AU159" s="205" t="s">
        <v>89</v>
      </c>
      <c r="AV159" s="14" t="s">
        <v>150</v>
      </c>
      <c r="AW159" s="14" t="s">
        <v>42</v>
      </c>
      <c r="AX159" s="14" t="s">
        <v>87</v>
      </c>
      <c r="AY159" s="205" t="s">
        <v>128</v>
      </c>
    </row>
    <row r="160" s="2" customFormat="1" ht="33" customHeight="1">
      <c r="A160" s="38"/>
      <c r="B160" s="178"/>
      <c r="C160" s="179" t="s">
        <v>351</v>
      </c>
      <c r="D160" s="179" t="s">
        <v>131</v>
      </c>
      <c r="E160" s="180" t="s">
        <v>352</v>
      </c>
      <c r="F160" s="181" t="s">
        <v>353</v>
      </c>
      <c r="G160" s="182" t="s">
        <v>275</v>
      </c>
      <c r="H160" s="183">
        <v>136.56</v>
      </c>
      <c r="I160" s="184"/>
      <c r="J160" s="185">
        <f>ROUND(I160*H160,2)</f>
        <v>0</v>
      </c>
      <c r="K160" s="181" t="s">
        <v>135</v>
      </c>
      <c r="L160" s="39"/>
      <c r="M160" s="186" t="s">
        <v>3</v>
      </c>
      <c r="N160" s="187" t="s">
        <v>51</v>
      </c>
      <c r="O160" s="72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0" t="s">
        <v>150</v>
      </c>
      <c r="AT160" s="190" t="s">
        <v>131</v>
      </c>
      <c r="AU160" s="190" t="s">
        <v>89</v>
      </c>
      <c r="AY160" s="18" t="s">
        <v>128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87</v>
      </c>
      <c r="BK160" s="191">
        <f>ROUND(I160*H160,2)</f>
        <v>0</v>
      </c>
      <c r="BL160" s="18" t="s">
        <v>150</v>
      </c>
      <c r="BM160" s="190" t="s">
        <v>354</v>
      </c>
    </row>
    <row r="161" s="13" customFormat="1">
      <c r="A161" s="13"/>
      <c r="B161" s="192"/>
      <c r="C161" s="13"/>
      <c r="D161" s="193" t="s">
        <v>138</v>
      </c>
      <c r="E161" s="194" t="s">
        <v>3</v>
      </c>
      <c r="F161" s="195" t="s">
        <v>355</v>
      </c>
      <c r="G161" s="13"/>
      <c r="H161" s="196">
        <v>56.759999999999998</v>
      </c>
      <c r="I161" s="197"/>
      <c r="J161" s="13"/>
      <c r="K161" s="13"/>
      <c r="L161" s="192"/>
      <c r="M161" s="198"/>
      <c r="N161" s="199"/>
      <c r="O161" s="199"/>
      <c r="P161" s="199"/>
      <c r="Q161" s="199"/>
      <c r="R161" s="199"/>
      <c r="S161" s="199"/>
      <c r="T161" s="20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4" t="s">
        <v>138</v>
      </c>
      <c r="AU161" s="194" t="s">
        <v>89</v>
      </c>
      <c r="AV161" s="13" t="s">
        <v>89</v>
      </c>
      <c r="AW161" s="13" t="s">
        <v>42</v>
      </c>
      <c r="AX161" s="13" t="s">
        <v>80</v>
      </c>
      <c r="AY161" s="194" t="s">
        <v>128</v>
      </c>
    </row>
    <row r="162" s="13" customFormat="1">
      <c r="A162" s="13"/>
      <c r="B162" s="192"/>
      <c r="C162" s="13"/>
      <c r="D162" s="193" t="s">
        <v>138</v>
      </c>
      <c r="E162" s="194" t="s">
        <v>3</v>
      </c>
      <c r="F162" s="195" t="s">
        <v>356</v>
      </c>
      <c r="G162" s="13"/>
      <c r="H162" s="196">
        <v>29.399999999999999</v>
      </c>
      <c r="I162" s="197"/>
      <c r="J162" s="13"/>
      <c r="K162" s="13"/>
      <c r="L162" s="192"/>
      <c r="M162" s="198"/>
      <c r="N162" s="199"/>
      <c r="O162" s="199"/>
      <c r="P162" s="199"/>
      <c r="Q162" s="199"/>
      <c r="R162" s="199"/>
      <c r="S162" s="199"/>
      <c r="T162" s="20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4" t="s">
        <v>138</v>
      </c>
      <c r="AU162" s="194" t="s">
        <v>89</v>
      </c>
      <c r="AV162" s="13" t="s">
        <v>89</v>
      </c>
      <c r="AW162" s="13" t="s">
        <v>42</v>
      </c>
      <c r="AX162" s="13" t="s">
        <v>80</v>
      </c>
      <c r="AY162" s="194" t="s">
        <v>128</v>
      </c>
    </row>
    <row r="163" s="13" customFormat="1">
      <c r="A163" s="13"/>
      <c r="B163" s="192"/>
      <c r="C163" s="13"/>
      <c r="D163" s="193" t="s">
        <v>138</v>
      </c>
      <c r="E163" s="194" t="s">
        <v>3</v>
      </c>
      <c r="F163" s="195" t="s">
        <v>357</v>
      </c>
      <c r="G163" s="13"/>
      <c r="H163" s="196">
        <v>50.399999999999999</v>
      </c>
      <c r="I163" s="197"/>
      <c r="J163" s="13"/>
      <c r="K163" s="13"/>
      <c r="L163" s="192"/>
      <c r="M163" s="198"/>
      <c r="N163" s="199"/>
      <c r="O163" s="199"/>
      <c r="P163" s="199"/>
      <c r="Q163" s="199"/>
      <c r="R163" s="199"/>
      <c r="S163" s="199"/>
      <c r="T163" s="20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4" t="s">
        <v>138</v>
      </c>
      <c r="AU163" s="194" t="s">
        <v>89</v>
      </c>
      <c r="AV163" s="13" t="s">
        <v>89</v>
      </c>
      <c r="AW163" s="13" t="s">
        <v>42</v>
      </c>
      <c r="AX163" s="13" t="s">
        <v>80</v>
      </c>
      <c r="AY163" s="194" t="s">
        <v>128</v>
      </c>
    </row>
    <row r="164" s="14" customFormat="1">
      <c r="A164" s="14"/>
      <c r="B164" s="204"/>
      <c r="C164" s="14"/>
      <c r="D164" s="193" t="s">
        <v>138</v>
      </c>
      <c r="E164" s="205" t="s">
        <v>3</v>
      </c>
      <c r="F164" s="206" t="s">
        <v>196</v>
      </c>
      <c r="G164" s="14"/>
      <c r="H164" s="207">
        <v>136.56</v>
      </c>
      <c r="I164" s="208"/>
      <c r="J164" s="14"/>
      <c r="K164" s="14"/>
      <c r="L164" s="204"/>
      <c r="M164" s="209"/>
      <c r="N164" s="210"/>
      <c r="O164" s="210"/>
      <c r="P164" s="210"/>
      <c r="Q164" s="210"/>
      <c r="R164" s="210"/>
      <c r="S164" s="210"/>
      <c r="T164" s="21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5" t="s">
        <v>138</v>
      </c>
      <c r="AU164" s="205" t="s">
        <v>89</v>
      </c>
      <c r="AV164" s="14" t="s">
        <v>150</v>
      </c>
      <c r="AW164" s="14" t="s">
        <v>42</v>
      </c>
      <c r="AX164" s="14" t="s">
        <v>87</v>
      </c>
      <c r="AY164" s="205" t="s">
        <v>128</v>
      </c>
    </row>
    <row r="165" s="2" customFormat="1" ht="55.5" customHeight="1">
      <c r="A165" s="38"/>
      <c r="B165" s="178"/>
      <c r="C165" s="179" t="s">
        <v>358</v>
      </c>
      <c r="D165" s="179" t="s">
        <v>131</v>
      </c>
      <c r="E165" s="180" t="s">
        <v>359</v>
      </c>
      <c r="F165" s="181" t="s">
        <v>360</v>
      </c>
      <c r="G165" s="182" t="s">
        <v>275</v>
      </c>
      <c r="H165" s="183">
        <v>28.045999999999999</v>
      </c>
      <c r="I165" s="184"/>
      <c r="J165" s="185">
        <f>ROUND(I165*H165,2)</f>
        <v>0</v>
      </c>
      <c r="K165" s="181" t="s">
        <v>135</v>
      </c>
      <c r="L165" s="39"/>
      <c r="M165" s="186" t="s">
        <v>3</v>
      </c>
      <c r="N165" s="187" t="s">
        <v>51</v>
      </c>
      <c r="O165" s="72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0" t="s">
        <v>150</v>
      </c>
      <c r="AT165" s="190" t="s">
        <v>131</v>
      </c>
      <c r="AU165" s="190" t="s">
        <v>89</v>
      </c>
      <c r="AY165" s="18" t="s">
        <v>128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87</v>
      </c>
      <c r="BK165" s="191">
        <f>ROUND(I165*H165,2)</f>
        <v>0</v>
      </c>
      <c r="BL165" s="18" t="s">
        <v>150</v>
      </c>
      <c r="BM165" s="190" t="s">
        <v>361</v>
      </c>
    </row>
    <row r="166" s="13" customFormat="1">
      <c r="A166" s="13"/>
      <c r="B166" s="192"/>
      <c r="C166" s="13"/>
      <c r="D166" s="193" t="s">
        <v>138</v>
      </c>
      <c r="E166" s="194" t="s">
        <v>3</v>
      </c>
      <c r="F166" s="195" t="s">
        <v>362</v>
      </c>
      <c r="G166" s="13"/>
      <c r="H166" s="196">
        <v>3.8660000000000001</v>
      </c>
      <c r="I166" s="197"/>
      <c r="J166" s="13"/>
      <c r="K166" s="13"/>
      <c r="L166" s="192"/>
      <c r="M166" s="198"/>
      <c r="N166" s="199"/>
      <c r="O166" s="199"/>
      <c r="P166" s="199"/>
      <c r="Q166" s="199"/>
      <c r="R166" s="199"/>
      <c r="S166" s="199"/>
      <c r="T166" s="20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4" t="s">
        <v>138</v>
      </c>
      <c r="AU166" s="194" t="s">
        <v>89</v>
      </c>
      <c r="AV166" s="13" t="s">
        <v>89</v>
      </c>
      <c r="AW166" s="13" t="s">
        <v>42</v>
      </c>
      <c r="AX166" s="13" t="s">
        <v>80</v>
      </c>
      <c r="AY166" s="194" t="s">
        <v>128</v>
      </c>
    </row>
    <row r="167" s="13" customFormat="1">
      <c r="A167" s="13"/>
      <c r="B167" s="192"/>
      <c r="C167" s="13"/>
      <c r="D167" s="193" t="s">
        <v>138</v>
      </c>
      <c r="E167" s="194" t="s">
        <v>3</v>
      </c>
      <c r="F167" s="195" t="s">
        <v>363</v>
      </c>
      <c r="G167" s="13"/>
      <c r="H167" s="196">
        <v>11.220000000000001</v>
      </c>
      <c r="I167" s="197"/>
      <c r="J167" s="13"/>
      <c r="K167" s="13"/>
      <c r="L167" s="192"/>
      <c r="M167" s="198"/>
      <c r="N167" s="199"/>
      <c r="O167" s="199"/>
      <c r="P167" s="199"/>
      <c r="Q167" s="199"/>
      <c r="R167" s="199"/>
      <c r="S167" s="199"/>
      <c r="T167" s="20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4" t="s">
        <v>138</v>
      </c>
      <c r="AU167" s="194" t="s">
        <v>89</v>
      </c>
      <c r="AV167" s="13" t="s">
        <v>89</v>
      </c>
      <c r="AW167" s="13" t="s">
        <v>42</v>
      </c>
      <c r="AX167" s="13" t="s">
        <v>80</v>
      </c>
      <c r="AY167" s="194" t="s">
        <v>128</v>
      </c>
    </row>
    <row r="168" s="13" customFormat="1">
      <c r="A168" s="13"/>
      <c r="B168" s="192"/>
      <c r="C168" s="13"/>
      <c r="D168" s="193" t="s">
        <v>138</v>
      </c>
      <c r="E168" s="194" t="s">
        <v>3</v>
      </c>
      <c r="F168" s="195" t="s">
        <v>364</v>
      </c>
      <c r="G168" s="13"/>
      <c r="H168" s="196">
        <v>12.960000000000001</v>
      </c>
      <c r="I168" s="197"/>
      <c r="J168" s="13"/>
      <c r="K168" s="13"/>
      <c r="L168" s="192"/>
      <c r="M168" s="198"/>
      <c r="N168" s="199"/>
      <c r="O168" s="199"/>
      <c r="P168" s="199"/>
      <c r="Q168" s="199"/>
      <c r="R168" s="199"/>
      <c r="S168" s="199"/>
      <c r="T168" s="20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4" t="s">
        <v>138</v>
      </c>
      <c r="AU168" s="194" t="s">
        <v>89</v>
      </c>
      <c r="AV168" s="13" t="s">
        <v>89</v>
      </c>
      <c r="AW168" s="13" t="s">
        <v>42</v>
      </c>
      <c r="AX168" s="13" t="s">
        <v>80</v>
      </c>
      <c r="AY168" s="194" t="s">
        <v>128</v>
      </c>
    </row>
    <row r="169" s="14" customFormat="1">
      <c r="A169" s="14"/>
      <c r="B169" s="204"/>
      <c r="C169" s="14"/>
      <c r="D169" s="193" t="s">
        <v>138</v>
      </c>
      <c r="E169" s="205" t="s">
        <v>3</v>
      </c>
      <c r="F169" s="206" t="s">
        <v>196</v>
      </c>
      <c r="G169" s="14"/>
      <c r="H169" s="207">
        <v>28.045999999999999</v>
      </c>
      <c r="I169" s="208"/>
      <c r="J169" s="14"/>
      <c r="K169" s="14"/>
      <c r="L169" s="204"/>
      <c r="M169" s="209"/>
      <c r="N169" s="210"/>
      <c r="O169" s="210"/>
      <c r="P169" s="210"/>
      <c r="Q169" s="210"/>
      <c r="R169" s="210"/>
      <c r="S169" s="210"/>
      <c r="T169" s="21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5" t="s">
        <v>138</v>
      </c>
      <c r="AU169" s="205" t="s">
        <v>89</v>
      </c>
      <c r="AV169" s="14" t="s">
        <v>150</v>
      </c>
      <c r="AW169" s="14" t="s">
        <v>42</v>
      </c>
      <c r="AX169" s="14" t="s">
        <v>87</v>
      </c>
      <c r="AY169" s="205" t="s">
        <v>128</v>
      </c>
    </row>
    <row r="170" s="2" customFormat="1" ht="16.5" customHeight="1">
      <c r="A170" s="38"/>
      <c r="B170" s="178"/>
      <c r="C170" s="217" t="s">
        <v>365</v>
      </c>
      <c r="D170" s="217" t="s">
        <v>366</v>
      </c>
      <c r="E170" s="218" t="s">
        <v>367</v>
      </c>
      <c r="F170" s="219" t="s">
        <v>368</v>
      </c>
      <c r="G170" s="220" t="s">
        <v>341</v>
      </c>
      <c r="H170" s="221">
        <v>56.091999999999999</v>
      </c>
      <c r="I170" s="222"/>
      <c r="J170" s="223">
        <f>ROUND(I170*H170,2)</f>
        <v>0</v>
      </c>
      <c r="K170" s="219" t="s">
        <v>135</v>
      </c>
      <c r="L170" s="224"/>
      <c r="M170" s="225" t="s">
        <v>3</v>
      </c>
      <c r="N170" s="226" t="s">
        <v>51</v>
      </c>
      <c r="O170" s="72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0" t="s">
        <v>171</v>
      </c>
      <c r="AT170" s="190" t="s">
        <v>366</v>
      </c>
      <c r="AU170" s="190" t="s">
        <v>89</v>
      </c>
      <c r="AY170" s="18" t="s">
        <v>128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87</v>
      </c>
      <c r="BK170" s="191">
        <f>ROUND(I170*H170,2)</f>
        <v>0</v>
      </c>
      <c r="BL170" s="18" t="s">
        <v>150</v>
      </c>
      <c r="BM170" s="190" t="s">
        <v>369</v>
      </c>
    </row>
    <row r="171" s="13" customFormat="1">
      <c r="A171" s="13"/>
      <c r="B171" s="192"/>
      <c r="C171" s="13"/>
      <c r="D171" s="193" t="s">
        <v>138</v>
      </c>
      <c r="E171" s="194" t="s">
        <v>3</v>
      </c>
      <c r="F171" s="195" t="s">
        <v>362</v>
      </c>
      <c r="G171" s="13"/>
      <c r="H171" s="196">
        <v>3.8660000000000001</v>
      </c>
      <c r="I171" s="197"/>
      <c r="J171" s="13"/>
      <c r="K171" s="13"/>
      <c r="L171" s="192"/>
      <c r="M171" s="198"/>
      <c r="N171" s="199"/>
      <c r="O171" s="199"/>
      <c r="P171" s="199"/>
      <c r="Q171" s="199"/>
      <c r="R171" s="199"/>
      <c r="S171" s="199"/>
      <c r="T171" s="20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4" t="s">
        <v>138</v>
      </c>
      <c r="AU171" s="194" t="s">
        <v>89</v>
      </c>
      <c r="AV171" s="13" t="s">
        <v>89</v>
      </c>
      <c r="AW171" s="13" t="s">
        <v>42</v>
      </c>
      <c r="AX171" s="13" t="s">
        <v>80</v>
      </c>
      <c r="AY171" s="194" t="s">
        <v>128</v>
      </c>
    </row>
    <row r="172" s="13" customFormat="1">
      <c r="A172" s="13"/>
      <c r="B172" s="192"/>
      <c r="C172" s="13"/>
      <c r="D172" s="193" t="s">
        <v>138</v>
      </c>
      <c r="E172" s="194" t="s">
        <v>3</v>
      </c>
      <c r="F172" s="195" t="s">
        <v>363</v>
      </c>
      <c r="G172" s="13"/>
      <c r="H172" s="196">
        <v>11.220000000000001</v>
      </c>
      <c r="I172" s="197"/>
      <c r="J172" s="13"/>
      <c r="K172" s="13"/>
      <c r="L172" s="192"/>
      <c r="M172" s="198"/>
      <c r="N172" s="199"/>
      <c r="O172" s="199"/>
      <c r="P172" s="199"/>
      <c r="Q172" s="199"/>
      <c r="R172" s="199"/>
      <c r="S172" s="199"/>
      <c r="T172" s="20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4" t="s">
        <v>138</v>
      </c>
      <c r="AU172" s="194" t="s">
        <v>89</v>
      </c>
      <c r="AV172" s="13" t="s">
        <v>89</v>
      </c>
      <c r="AW172" s="13" t="s">
        <v>42</v>
      </c>
      <c r="AX172" s="13" t="s">
        <v>80</v>
      </c>
      <c r="AY172" s="194" t="s">
        <v>128</v>
      </c>
    </row>
    <row r="173" s="13" customFormat="1">
      <c r="A173" s="13"/>
      <c r="B173" s="192"/>
      <c r="C173" s="13"/>
      <c r="D173" s="193" t="s">
        <v>138</v>
      </c>
      <c r="E173" s="194" t="s">
        <v>3</v>
      </c>
      <c r="F173" s="195" t="s">
        <v>364</v>
      </c>
      <c r="G173" s="13"/>
      <c r="H173" s="196">
        <v>12.960000000000001</v>
      </c>
      <c r="I173" s="197"/>
      <c r="J173" s="13"/>
      <c r="K173" s="13"/>
      <c r="L173" s="192"/>
      <c r="M173" s="198"/>
      <c r="N173" s="199"/>
      <c r="O173" s="199"/>
      <c r="P173" s="199"/>
      <c r="Q173" s="199"/>
      <c r="R173" s="199"/>
      <c r="S173" s="199"/>
      <c r="T173" s="20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4" t="s">
        <v>138</v>
      </c>
      <c r="AU173" s="194" t="s">
        <v>89</v>
      </c>
      <c r="AV173" s="13" t="s">
        <v>89</v>
      </c>
      <c r="AW173" s="13" t="s">
        <v>42</v>
      </c>
      <c r="AX173" s="13" t="s">
        <v>80</v>
      </c>
      <c r="AY173" s="194" t="s">
        <v>128</v>
      </c>
    </row>
    <row r="174" s="14" customFormat="1">
      <c r="A174" s="14"/>
      <c r="B174" s="204"/>
      <c r="C174" s="14"/>
      <c r="D174" s="193" t="s">
        <v>138</v>
      </c>
      <c r="E174" s="205" t="s">
        <v>3</v>
      </c>
      <c r="F174" s="206" t="s">
        <v>196</v>
      </c>
      <c r="G174" s="14"/>
      <c r="H174" s="207">
        <v>28.045999999999999</v>
      </c>
      <c r="I174" s="208"/>
      <c r="J174" s="14"/>
      <c r="K174" s="14"/>
      <c r="L174" s="204"/>
      <c r="M174" s="209"/>
      <c r="N174" s="210"/>
      <c r="O174" s="210"/>
      <c r="P174" s="210"/>
      <c r="Q174" s="210"/>
      <c r="R174" s="210"/>
      <c r="S174" s="210"/>
      <c r="T174" s="21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5" t="s">
        <v>138</v>
      </c>
      <c r="AU174" s="205" t="s">
        <v>89</v>
      </c>
      <c r="AV174" s="14" t="s">
        <v>150</v>
      </c>
      <c r="AW174" s="14" t="s">
        <v>42</v>
      </c>
      <c r="AX174" s="14" t="s">
        <v>87</v>
      </c>
      <c r="AY174" s="205" t="s">
        <v>128</v>
      </c>
    </row>
    <row r="175" s="13" customFormat="1">
      <c r="A175" s="13"/>
      <c r="B175" s="192"/>
      <c r="C175" s="13"/>
      <c r="D175" s="193" t="s">
        <v>138</v>
      </c>
      <c r="E175" s="13"/>
      <c r="F175" s="195" t="s">
        <v>370</v>
      </c>
      <c r="G175" s="13"/>
      <c r="H175" s="196">
        <v>56.091999999999999</v>
      </c>
      <c r="I175" s="197"/>
      <c r="J175" s="13"/>
      <c r="K175" s="13"/>
      <c r="L175" s="192"/>
      <c r="M175" s="198"/>
      <c r="N175" s="199"/>
      <c r="O175" s="199"/>
      <c r="P175" s="199"/>
      <c r="Q175" s="199"/>
      <c r="R175" s="199"/>
      <c r="S175" s="199"/>
      <c r="T175" s="20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4" t="s">
        <v>138</v>
      </c>
      <c r="AU175" s="194" t="s">
        <v>89</v>
      </c>
      <c r="AV175" s="13" t="s">
        <v>89</v>
      </c>
      <c r="AW175" s="13" t="s">
        <v>4</v>
      </c>
      <c r="AX175" s="13" t="s">
        <v>87</v>
      </c>
      <c r="AY175" s="194" t="s">
        <v>128</v>
      </c>
    </row>
    <row r="176" s="2" customFormat="1" ht="44.25" customHeight="1">
      <c r="A176" s="38"/>
      <c r="B176" s="178"/>
      <c r="C176" s="179" t="s">
        <v>371</v>
      </c>
      <c r="D176" s="179" t="s">
        <v>131</v>
      </c>
      <c r="E176" s="180" t="s">
        <v>372</v>
      </c>
      <c r="F176" s="181" t="s">
        <v>373</v>
      </c>
      <c r="G176" s="182" t="s">
        <v>254</v>
      </c>
      <c r="H176" s="183">
        <v>108</v>
      </c>
      <c r="I176" s="184"/>
      <c r="J176" s="185">
        <f>ROUND(I176*H176,2)</f>
        <v>0</v>
      </c>
      <c r="K176" s="181" t="s">
        <v>135</v>
      </c>
      <c r="L176" s="39"/>
      <c r="M176" s="186" t="s">
        <v>3</v>
      </c>
      <c r="N176" s="187" t="s">
        <v>51</v>
      </c>
      <c r="O176" s="72"/>
      <c r="P176" s="188">
        <f>O176*H176</f>
        <v>0</v>
      </c>
      <c r="Q176" s="188">
        <v>0</v>
      </c>
      <c r="R176" s="188">
        <f>Q176*H176</f>
        <v>0</v>
      </c>
      <c r="S176" s="188">
        <v>0</v>
      </c>
      <c r="T176" s="18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0" t="s">
        <v>150</v>
      </c>
      <c r="AT176" s="190" t="s">
        <v>131</v>
      </c>
      <c r="AU176" s="190" t="s">
        <v>89</v>
      </c>
      <c r="AY176" s="18" t="s">
        <v>128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8" t="s">
        <v>87</v>
      </c>
      <c r="BK176" s="191">
        <f>ROUND(I176*H176,2)</f>
        <v>0</v>
      </c>
      <c r="BL176" s="18" t="s">
        <v>150</v>
      </c>
      <c r="BM176" s="190" t="s">
        <v>374</v>
      </c>
    </row>
    <row r="177" s="13" customFormat="1">
      <c r="A177" s="13"/>
      <c r="B177" s="192"/>
      <c r="C177" s="13"/>
      <c r="D177" s="193" t="s">
        <v>138</v>
      </c>
      <c r="E177" s="194" t="s">
        <v>3</v>
      </c>
      <c r="F177" s="195" t="s">
        <v>272</v>
      </c>
      <c r="G177" s="13"/>
      <c r="H177" s="196">
        <v>108</v>
      </c>
      <c r="I177" s="197"/>
      <c r="J177" s="13"/>
      <c r="K177" s="13"/>
      <c r="L177" s="192"/>
      <c r="M177" s="198"/>
      <c r="N177" s="199"/>
      <c r="O177" s="199"/>
      <c r="P177" s="199"/>
      <c r="Q177" s="199"/>
      <c r="R177" s="199"/>
      <c r="S177" s="199"/>
      <c r="T177" s="20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4" t="s">
        <v>138</v>
      </c>
      <c r="AU177" s="194" t="s">
        <v>89</v>
      </c>
      <c r="AV177" s="13" t="s">
        <v>89</v>
      </c>
      <c r="AW177" s="13" t="s">
        <v>42</v>
      </c>
      <c r="AX177" s="13" t="s">
        <v>87</v>
      </c>
      <c r="AY177" s="194" t="s">
        <v>128</v>
      </c>
    </row>
    <row r="178" s="2" customFormat="1" ht="33" customHeight="1">
      <c r="A178" s="38"/>
      <c r="B178" s="178"/>
      <c r="C178" s="179" t="s">
        <v>375</v>
      </c>
      <c r="D178" s="179" t="s">
        <v>131</v>
      </c>
      <c r="E178" s="180" t="s">
        <v>376</v>
      </c>
      <c r="F178" s="181" t="s">
        <v>377</v>
      </c>
      <c r="G178" s="182" t="s">
        <v>254</v>
      </c>
      <c r="H178" s="183">
        <v>108</v>
      </c>
      <c r="I178" s="184"/>
      <c r="J178" s="185">
        <f>ROUND(I178*H178,2)</f>
        <v>0</v>
      </c>
      <c r="K178" s="181" t="s">
        <v>135</v>
      </c>
      <c r="L178" s="39"/>
      <c r="M178" s="186" t="s">
        <v>3</v>
      </c>
      <c r="N178" s="187" t="s">
        <v>51</v>
      </c>
      <c r="O178" s="72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0" t="s">
        <v>150</v>
      </c>
      <c r="AT178" s="190" t="s">
        <v>131</v>
      </c>
      <c r="AU178" s="190" t="s">
        <v>89</v>
      </c>
      <c r="AY178" s="18" t="s">
        <v>128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87</v>
      </c>
      <c r="BK178" s="191">
        <f>ROUND(I178*H178,2)</f>
        <v>0</v>
      </c>
      <c r="BL178" s="18" t="s">
        <v>150</v>
      </c>
      <c r="BM178" s="190" t="s">
        <v>378</v>
      </c>
    </row>
    <row r="179" s="13" customFormat="1">
      <c r="A179" s="13"/>
      <c r="B179" s="192"/>
      <c r="C179" s="13"/>
      <c r="D179" s="193" t="s">
        <v>138</v>
      </c>
      <c r="E179" s="194" t="s">
        <v>3</v>
      </c>
      <c r="F179" s="195" t="s">
        <v>272</v>
      </c>
      <c r="G179" s="13"/>
      <c r="H179" s="196">
        <v>108</v>
      </c>
      <c r="I179" s="197"/>
      <c r="J179" s="13"/>
      <c r="K179" s="13"/>
      <c r="L179" s="192"/>
      <c r="M179" s="198"/>
      <c r="N179" s="199"/>
      <c r="O179" s="199"/>
      <c r="P179" s="199"/>
      <c r="Q179" s="199"/>
      <c r="R179" s="199"/>
      <c r="S179" s="199"/>
      <c r="T179" s="20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4" t="s">
        <v>138</v>
      </c>
      <c r="AU179" s="194" t="s">
        <v>89</v>
      </c>
      <c r="AV179" s="13" t="s">
        <v>89</v>
      </c>
      <c r="AW179" s="13" t="s">
        <v>42</v>
      </c>
      <c r="AX179" s="13" t="s">
        <v>87</v>
      </c>
      <c r="AY179" s="194" t="s">
        <v>128</v>
      </c>
    </row>
    <row r="180" s="2" customFormat="1" ht="33" customHeight="1">
      <c r="A180" s="38"/>
      <c r="B180" s="178"/>
      <c r="C180" s="179" t="s">
        <v>379</v>
      </c>
      <c r="D180" s="179" t="s">
        <v>131</v>
      </c>
      <c r="E180" s="180" t="s">
        <v>380</v>
      </c>
      <c r="F180" s="181" t="s">
        <v>381</v>
      </c>
      <c r="G180" s="182" t="s">
        <v>254</v>
      </c>
      <c r="H180" s="183">
        <v>108</v>
      </c>
      <c r="I180" s="184"/>
      <c r="J180" s="185">
        <f>ROUND(I180*H180,2)</f>
        <v>0</v>
      </c>
      <c r="K180" s="181" t="s">
        <v>135</v>
      </c>
      <c r="L180" s="39"/>
      <c r="M180" s="186" t="s">
        <v>3</v>
      </c>
      <c r="N180" s="187" t="s">
        <v>51</v>
      </c>
      <c r="O180" s="72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0" t="s">
        <v>150</v>
      </c>
      <c r="AT180" s="190" t="s">
        <v>131</v>
      </c>
      <c r="AU180" s="190" t="s">
        <v>89</v>
      </c>
      <c r="AY180" s="18" t="s">
        <v>128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87</v>
      </c>
      <c r="BK180" s="191">
        <f>ROUND(I180*H180,2)</f>
        <v>0</v>
      </c>
      <c r="BL180" s="18" t="s">
        <v>150</v>
      </c>
      <c r="BM180" s="190" t="s">
        <v>382</v>
      </c>
    </row>
    <row r="181" s="13" customFormat="1">
      <c r="A181" s="13"/>
      <c r="B181" s="192"/>
      <c r="C181" s="13"/>
      <c r="D181" s="193" t="s">
        <v>138</v>
      </c>
      <c r="E181" s="194" t="s">
        <v>3</v>
      </c>
      <c r="F181" s="195" t="s">
        <v>272</v>
      </c>
      <c r="G181" s="13"/>
      <c r="H181" s="196">
        <v>108</v>
      </c>
      <c r="I181" s="197"/>
      <c r="J181" s="13"/>
      <c r="K181" s="13"/>
      <c r="L181" s="192"/>
      <c r="M181" s="198"/>
      <c r="N181" s="199"/>
      <c r="O181" s="199"/>
      <c r="P181" s="199"/>
      <c r="Q181" s="199"/>
      <c r="R181" s="199"/>
      <c r="S181" s="199"/>
      <c r="T181" s="20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4" t="s">
        <v>138</v>
      </c>
      <c r="AU181" s="194" t="s">
        <v>89</v>
      </c>
      <c r="AV181" s="13" t="s">
        <v>89</v>
      </c>
      <c r="AW181" s="13" t="s">
        <v>42</v>
      </c>
      <c r="AX181" s="13" t="s">
        <v>87</v>
      </c>
      <c r="AY181" s="194" t="s">
        <v>128</v>
      </c>
    </row>
    <row r="182" s="2" customFormat="1" ht="16.5" customHeight="1">
      <c r="A182" s="38"/>
      <c r="B182" s="178"/>
      <c r="C182" s="217" t="s">
        <v>383</v>
      </c>
      <c r="D182" s="217" t="s">
        <v>366</v>
      </c>
      <c r="E182" s="218" t="s">
        <v>384</v>
      </c>
      <c r="F182" s="219" t="s">
        <v>385</v>
      </c>
      <c r="G182" s="220" t="s">
        <v>386</v>
      </c>
      <c r="H182" s="221">
        <v>108</v>
      </c>
      <c r="I182" s="222"/>
      <c r="J182" s="223">
        <f>ROUND(I182*H182,2)</f>
        <v>0</v>
      </c>
      <c r="K182" s="219" t="s">
        <v>135</v>
      </c>
      <c r="L182" s="224"/>
      <c r="M182" s="225" t="s">
        <v>3</v>
      </c>
      <c r="N182" s="226" t="s">
        <v>51</v>
      </c>
      <c r="O182" s="72"/>
      <c r="P182" s="188">
        <f>O182*H182</f>
        <v>0</v>
      </c>
      <c r="Q182" s="188">
        <v>0.001</v>
      </c>
      <c r="R182" s="188">
        <f>Q182*H182</f>
        <v>0.108</v>
      </c>
      <c r="S182" s="188">
        <v>0</v>
      </c>
      <c r="T182" s="18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0" t="s">
        <v>171</v>
      </c>
      <c r="AT182" s="190" t="s">
        <v>366</v>
      </c>
      <c r="AU182" s="190" t="s">
        <v>89</v>
      </c>
      <c r="AY182" s="18" t="s">
        <v>128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87</v>
      </c>
      <c r="BK182" s="191">
        <f>ROUND(I182*H182,2)</f>
        <v>0</v>
      </c>
      <c r="BL182" s="18" t="s">
        <v>150</v>
      </c>
      <c r="BM182" s="190" t="s">
        <v>387</v>
      </c>
    </row>
    <row r="183" s="13" customFormat="1">
      <c r="A183" s="13"/>
      <c r="B183" s="192"/>
      <c r="C183" s="13"/>
      <c r="D183" s="193" t="s">
        <v>138</v>
      </c>
      <c r="E183" s="194" t="s">
        <v>3</v>
      </c>
      <c r="F183" s="195" t="s">
        <v>272</v>
      </c>
      <c r="G183" s="13"/>
      <c r="H183" s="196">
        <v>108</v>
      </c>
      <c r="I183" s="197"/>
      <c r="J183" s="13"/>
      <c r="K183" s="13"/>
      <c r="L183" s="192"/>
      <c r="M183" s="198"/>
      <c r="N183" s="199"/>
      <c r="O183" s="199"/>
      <c r="P183" s="199"/>
      <c r="Q183" s="199"/>
      <c r="R183" s="199"/>
      <c r="S183" s="199"/>
      <c r="T183" s="20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4" t="s">
        <v>138</v>
      </c>
      <c r="AU183" s="194" t="s">
        <v>89</v>
      </c>
      <c r="AV183" s="13" t="s">
        <v>89</v>
      </c>
      <c r="AW183" s="13" t="s">
        <v>42</v>
      </c>
      <c r="AX183" s="13" t="s">
        <v>87</v>
      </c>
      <c r="AY183" s="194" t="s">
        <v>128</v>
      </c>
    </row>
    <row r="184" s="12" customFormat="1" ht="22.8" customHeight="1">
      <c r="A184" s="12"/>
      <c r="B184" s="165"/>
      <c r="C184" s="12"/>
      <c r="D184" s="166" t="s">
        <v>79</v>
      </c>
      <c r="E184" s="176" t="s">
        <v>146</v>
      </c>
      <c r="F184" s="176" t="s">
        <v>388</v>
      </c>
      <c r="G184" s="12"/>
      <c r="H184" s="12"/>
      <c r="I184" s="168"/>
      <c r="J184" s="177">
        <f>BK184</f>
        <v>0</v>
      </c>
      <c r="K184" s="12"/>
      <c r="L184" s="165"/>
      <c r="M184" s="170"/>
      <c r="N184" s="171"/>
      <c r="O184" s="171"/>
      <c r="P184" s="172">
        <f>SUM(P185:P189)</f>
        <v>0</v>
      </c>
      <c r="Q184" s="171"/>
      <c r="R184" s="172">
        <f>SUM(R185:R189)</f>
        <v>60.454230000000003</v>
      </c>
      <c r="S184" s="171"/>
      <c r="T184" s="173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66" t="s">
        <v>87</v>
      </c>
      <c r="AT184" s="174" t="s">
        <v>79</v>
      </c>
      <c r="AU184" s="174" t="s">
        <v>87</v>
      </c>
      <c r="AY184" s="166" t="s">
        <v>128</v>
      </c>
      <c r="BK184" s="175">
        <f>SUM(BK185:BK189)</f>
        <v>0</v>
      </c>
    </row>
    <row r="185" s="2" customFormat="1" ht="16.5" customHeight="1">
      <c r="A185" s="38"/>
      <c r="B185" s="178"/>
      <c r="C185" s="179" t="s">
        <v>389</v>
      </c>
      <c r="D185" s="179" t="s">
        <v>131</v>
      </c>
      <c r="E185" s="180" t="s">
        <v>390</v>
      </c>
      <c r="F185" s="181" t="s">
        <v>391</v>
      </c>
      <c r="G185" s="182" t="s">
        <v>392</v>
      </c>
      <c r="H185" s="183">
        <v>1</v>
      </c>
      <c r="I185" s="184"/>
      <c r="J185" s="185">
        <f>ROUND(I185*H185,2)</f>
        <v>0</v>
      </c>
      <c r="K185" s="181" t="s">
        <v>3</v>
      </c>
      <c r="L185" s="39"/>
      <c r="M185" s="186" t="s">
        <v>3</v>
      </c>
      <c r="N185" s="187" t="s">
        <v>51</v>
      </c>
      <c r="O185" s="72"/>
      <c r="P185" s="188">
        <f>O185*H185</f>
        <v>0</v>
      </c>
      <c r="Q185" s="188">
        <v>0.45423000000000002</v>
      </c>
      <c r="R185" s="188">
        <f>Q185*H185</f>
        <v>0.45423000000000002</v>
      </c>
      <c r="S185" s="188">
        <v>0</v>
      </c>
      <c r="T185" s="18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0" t="s">
        <v>150</v>
      </c>
      <c r="AT185" s="190" t="s">
        <v>131</v>
      </c>
      <c r="AU185" s="190" t="s">
        <v>89</v>
      </c>
      <c r="AY185" s="18" t="s">
        <v>128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87</v>
      </c>
      <c r="BK185" s="191">
        <f>ROUND(I185*H185,2)</f>
        <v>0</v>
      </c>
      <c r="BL185" s="18" t="s">
        <v>150</v>
      </c>
      <c r="BM185" s="190" t="s">
        <v>393</v>
      </c>
    </row>
    <row r="186" s="13" customFormat="1">
      <c r="A186" s="13"/>
      <c r="B186" s="192"/>
      <c r="C186" s="13"/>
      <c r="D186" s="193" t="s">
        <v>138</v>
      </c>
      <c r="E186" s="194" t="s">
        <v>3</v>
      </c>
      <c r="F186" s="195" t="s">
        <v>394</v>
      </c>
      <c r="G186" s="13"/>
      <c r="H186" s="196">
        <v>1</v>
      </c>
      <c r="I186" s="197"/>
      <c r="J186" s="13"/>
      <c r="K186" s="13"/>
      <c r="L186" s="192"/>
      <c r="M186" s="198"/>
      <c r="N186" s="199"/>
      <c r="O186" s="199"/>
      <c r="P186" s="199"/>
      <c r="Q186" s="199"/>
      <c r="R186" s="199"/>
      <c r="S186" s="199"/>
      <c r="T186" s="20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4" t="s">
        <v>138</v>
      </c>
      <c r="AU186" s="194" t="s">
        <v>89</v>
      </c>
      <c r="AV186" s="13" t="s">
        <v>89</v>
      </c>
      <c r="AW186" s="13" t="s">
        <v>42</v>
      </c>
      <c r="AX186" s="13" t="s">
        <v>87</v>
      </c>
      <c r="AY186" s="194" t="s">
        <v>128</v>
      </c>
    </row>
    <row r="187" s="2" customFormat="1" ht="16.5" customHeight="1">
      <c r="A187" s="38"/>
      <c r="B187" s="178"/>
      <c r="C187" s="217" t="s">
        <v>395</v>
      </c>
      <c r="D187" s="217" t="s">
        <v>366</v>
      </c>
      <c r="E187" s="218" t="s">
        <v>396</v>
      </c>
      <c r="F187" s="219" t="s">
        <v>397</v>
      </c>
      <c r="G187" s="220" t="s">
        <v>392</v>
      </c>
      <c r="H187" s="221">
        <v>1</v>
      </c>
      <c r="I187" s="222"/>
      <c r="J187" s="223">
        <f>ROUND(I187*H187,2)</f>
        <v>0</v>
      </c>
      <c r="K187" s="219" t="s">
        <v>3</v>
      </c>
      <c r="L187" s="224"/>
      <c r="M187" s="225" t="s">
        <v>3</v>
      </c>
      <c r="N187" s="226" t="s">
        <v>51</v>
      </c>
      <c r="O187" s="72"/>
      <c r="P187" s="188">
        <f>O187*H187</f>
        <v>0</v>
      </c>
      <c r="Q187" s="188">
        <v>60</v>
      </c>
      <c r="R187" s="188">
        <f>Q187*H187</f>
        <v>60</v>
      </c>
      <c r="S187" s="188">
        <v>0</v>
      </c>
      <c r="T187" s="18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0" t="s">
        <v>171</v>
      </c>
      <c r="AT187" s="190" t="s">
        <v>366</v>
      </c>
      <c r="AU187" s="190" t="s">
        <v>89</v>
      </c>
      <c r="AY187" s="18" t="s">
        <v>128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87</v>
      </c>
      <c r="BK187" s="191">
        <f>ROUND(I187*H187,2)</f>
        <v>0</v>
      </c>
      <c r="BL187" s="18" t="s">
        <v>150</v>
      </c>
      <c r="BM187" s="190" t="s">
        <v>398</v>
      </c>
    </row>
    <row r="188" s="2" customFormat="1">
      <c r="A188" s="38"/>
      <c r="B188" s="39"/>
      <c r="C188" s="38"/>
      <c r="D188" s="193" t="s">
        <v>143</v>
      </c>
      <c r="E188" s="38"/>
      <c r="F188" s="201" t="s">
        <v>399</v>
      </c>
      <c r="G188" s="38"/>
      <c r="H188" s="38"/>
      <c r="I188" s="118"/>
      <c r="J188" s="38"/>
      <c r="K188" s="38"/>
      <c r="L188" s="39"/>
      <c r="M188" s="202"/>
      <c r="N188" s="203"/>
      <c r="O188" s="72"/>
      <c r="P188" s="72"/>
      <c r="Q188" s="72"/>
      <c r="R188" s="72"/>
      <c r="S188" s="72"/>
      <c r="T188" s="73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8" t="s">
        <v>143</v>
      </c>
      <c r="AU188" s="18" t="s">
        <v>89</v>
      </c>
    </row>
    <row r="189" s="13" customFormat="1">
      <c r="A189" s="13"/>
      <c r="B189" s="192"/>
      <c r="C189" s="13"/>
      <c r="D189" s="193" t="s">
        <v>138</v>
      </c>
      <c r="E189" s="194" t="s">
        <v>3</v>
      </c>
      <c r="F189" s="195" t="s">
        <v>394</v>
      </c>
      <c r="G189" s="13"/>
      <c r="H189" s="196">
        <v>1</v>
      </c>
      <c r="I189" s="197"/>
      <c r="J189" s="13"/>
      <c r="K189" s="13"/>
      <c r="L189" s="192"/>
      <c r="M189" s="198"/>
      <c r="N189" s="199"/>
      <c r="O189" s="199"/>
      <c r="P189" s="199"/>
      <c r="Q189" s="199"/>
      <c r="R189" s="199"/>
      <c r="S189" s="199"/>
      <c r="T189" s="20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4" t="s">
        <v>138</v>
      </c>
      <c r="AU189" s="194" t="s">
        <v>89</v>
      </c>
      <c r="AV189" s="13" t="s">
        <v>89</v>
      </c>
      <c r="AW189" s="13" t="s">
        <v>42</v>
      </c>
      <c r="AX189" s="13" t="s">
        <v>87</v>
      </c>
      <c r="AY189" s="194" t="s">
        <v>128</v>
      </c>
    </row>
    <row r="190" s="12" customFormat="1" ht="22.8" customHeight="1">
      <c r="A190" s="12"/>
      <c r="B190" s="165"/>
      <c r="C190" s="12"/>
      <c r="D190" s="166" t="s">
        <v>79</v>
      </c>
      <c r="E190" s="176" t="s">
        <v>150</v>
      </c>
      <c r="F190" s="176" t="s">
        <v>400</v>
      </c>
      <c r="G190" s="12"/>
      <c r="H190" s="12"/>
      <c r="I190" s="168"/>
      <c r="J190" s="177">
        <f>BK190</f>
        <v>0</v>
      </c>
      <c r="K190" s="12"/>
      <c r="L190" s="165"/>
      <c r="M190" s="170"/>
      <c r="N190" s="171"/>
      <c r="O190" s="171"/>
      <c r="P190" s="172">
        <f>SUM(P191:P204)</f>
        <v>0</v>
      </c>
      <c r="Q190" s="171"/>
      <c r="R190" s="172">
        <f>SUM(R191:R204)</f>
        <v>10.02225</v>
      </c>
      <c r="S190" s="171"/>
      <c r="T190" s="173">
        <f>SUM(T191:T204)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6" t="s">
        <v>87</v>
      </c>
      <c r="AT190" s="174" t="s">
        <v>79</v>
      </c>
      <c r="AU190" s="174" t="s">
        <v>87</v>
      </c>
      <c r="AY190" s="166" t="s">
        <v>128</v>
      </c>
      <c r="BK190" s="175">
        <f>SUM(BK191:BK204)</f>
        <v>0</v>
      </c>
    </row>
    <row r="191" s="2" customFormat="1" ht="21.75" customHeight="1">
      <c r="A191" s="38"/>
      <c r="B191" s="178"/>
      <c r="C191" s="179" t="s">
        <v>401</v>
      </c>
      <c r="D191" s="179" t="s">
        <v>131</v>
      </c>
      <c r="E191" s="180" t="s">
        <v>402</v>
      </c>
      <c r="F191" s="181" t="s">
        <v>403</v>
      </c>
      <c r="G191" s="182" t="s">
        <v>275</v>
      </c>
      <c r="H191" s="183">
        <v>9.4499999999999993</v>
      </c>
      <c r="I191" s="184"/>
      <c r="J191" s="185">
        <f>ROUND(I191*H191,2)</f>
        <v>0</v>
      </c>
      <c r="K191" s="181" t="s">
        <v>135</v>
      </c>
      <c r="L191" s="39"/>
      <c r="M191" s="186" t="s">
        <v>3</v>
      </c>
      <c r="N191" s="187" t="s">
        <v>51</v>
      </c>
      <c r="O191" s="72"/>
      <c r="P191" s="188">
        <f>O191*H191</f>
        <v>0</v>
      </c>
      <c r="Q191" s="188">
        <v>0</v>
      </c>
      <c r="R191" s="188">
        <f>Q191*H191</f>
        <v>0</v>
      </c>
      <c r="S191" s="188">
        <v>0</v>
      </c>
      <c r="T191" s="18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0" t="s">
        <v>150</v>
      </c>
      <c r="AT191" s="190" t="s">
        <v>131</v>
      </c>
      <c r="AU191" s="190" t="s">
        <v>89</v>
      </c>
      <c r="AY191" s="18" t="s">
        <v>128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87</v>
      </c>
      <c r="BK191" s="191">
        <f>ROUND(I191*H191,2)</f>
        <v>0</v>
      </c>
      <c r="BL191" s="18" t="s">
        <v>150</v>
      </c>
      <c r="BM191" s="190" t="s">
        <v>404</v>
      </c>
    </row>
    <row r="192" s="13" customFormat="1">
      <c r="A192" s="13"/>
      <c r="B192" s="192"/>
      <c r="C192" s="13"/>
      <c r="D192" s="193" t="s">
        <v>138</v>
      </c>
      <c r="E192" s="194" t="s">
        <v>3</v>
      </c>
      <c r="F192" s="195" t="s">
        <v>405</v>
      </c>
      <c r="G192" s="13"/>
      <c r="H192" s="196">
        <v>9.4499999999999993</v>
      </c>
      <c r="I192" s="197"/>
      <c r="J192" s="13"/>
      <c r="K192" s="13"/>
      <c r="L192" s="192"/>
      <c r="M192" s="198"/>
      <c r="N192" s="199"/>
      <c r="O192" s="199"/>
      <c r="P192" s="199"/>
      <c r="Q192" s="199"/>
      <c r="R192" s="199"/>
      <c r="S192" s="199"/>
      <c r="T192" s="20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4" t="s">
        <v>138</v>
      </c>
      <c r="AU192" s="194" t="s">
        <v>89</v>
      </c>
      <c r="AV192" s="13" t="s">
        <v>89</v>
      </c>
      <c r="AW192" s="13" t="s">
        <v>42</v>
      </c>
      <c r="AX192" s="13" t="s">
        <v>87</v>
      </c>
      <c r="AY192" s="194" t="s">
        <v>128</v>
      </c>
    </row>
    <row r="193" s="2" customFormat="1" ht="21.75" customHeight="1">
      <c r="A193" s="38"/>
      <c r="B193" s="178"/>
      <c r="C193" s="179" t="s">
        <v>406</v>
      </c>
      <c r="D193" s="179" t="s">
        <v>131</v>
      </c>
      <c r="E193" s="180" t="s">
        <v>407</v>
      </c>
      <c r="F193" s="181" t="s">
        <v>408</v>
      </c>
      <c r="G193" s="182" t="s">
        <v>392</v>
      </c>
      <c r="H193" s="183">
        <v>3</v>
      </c>
      <c r="I193" s="184"/>
      <c r="J193" s="185">
        <f>ROUND(I193*H193,2)</f>
        <v>0</v>
      </c>
      <c r="K193" s="181" t="s">
        <v>135</v>
      </c>
      <c r="L193" s="39"/>
      <c r="M193" s="186" t="s">
        <v>3</v>
      </c>
      <c r="N193" s="187" t="s">
        <v>51</v>
      </c>
      <c r="O193" s="72"/>
      <c r="P193" s="188">
        <f>O193*H193</f>
        <v>0</v>
      </c>
      <c r="Q193" s="188">
        <v>0.0066</v>
      </c>
      <c r="R193" s="188">
        <f>Q193*H193</f>
        <v>0.019799999999999998</v>
      </c>
      <c r="S193" s="188">
        <v>0</v>
      </c>
      <c r="T193" s="18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0" t="s">
        <v>150</v>
      </c>
      <c r="AT193" s="190" t="s">
        <v>131</v>
      </c>
      <c r="AU193" s="190" t="s">
        <v>89</v>
      </c>
      <c r="AY193" s="18" t="s">
        <v>128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87</v>
      </c>
      <c r="BK193" s="191">
        <f>ROUND(I193*H193,2)</f>
        <v>0</v>
      </c>
      <c r="BL193" s="18" t="s">
        <v>150</v>
      </c>
      <c r="BM193" s="190" t="s">
        <v>409</v>
      </c>
    </row>
    <row r="194" s="13" customFormat="1">
      <c r="A194" s="13"/>
      <c r="B194" s="192"/>
      <c r="C194" s="13"/>
      <c r="D194" s="193" t="s">
        <v>138</v>
      </c>
      <c r="E194" s="194" t="s">
        <v>3</v>
      </c>
      <c r="F194" s="195" t="s">
        <v>410</v>
      </c>
      <c r="G194" s="13"/>
      <c r="H194" s="196">
        <v>3</v>
      </c>
      <c r="I194" s="197"/>
      <c r="J194" s="13"/>
      <c r="K194" s="13"/>
      <c r="L194" s="192"/>
      <c r="M194" s="198"/>
      <c r="N194" s="199"/>
      <c r="O194" s="199"/>
      <c r="P194" s="199"/>
      <c r="Q194" s="199"/>
      <c r="R194" s="199"/>
      <c r="S194" s="199"/>
      <c r="T194" s="20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4" t="s">
        <v>138</v>
      </c>
      <c r="AU194" s="194" t="s">
        <v>89</v>
      </c>
      <c r="AV194" s="13" t="s">
        <v>89</v>
      </c>
      <c r="AW194" s="13" t="s">
        <v>42</v>
      </c>
      <c r="AX194" s="13" t="s">
        <v>87</v>
      </c>
      <c r="AY194" s="194" t="s">
        <v>128</v>
      </c>
    </row>
    <row r="195" s="2" customFormat="1" ht="21.75" customHeight="1">
      <c r="A195" s="38"/>
      <c r="B195" s="178"/>
      <c r="C195" s="217" t="s">
        <v>411</v>
      </c>
      <c r="D195" s="217" t="s">
        <v>366</v>
      </c>
      <c r="E195" s="218" t="s">
        <v>412</v>
      </c>
      <c r="F195" s="219" t="s">
        <v>413</v>
      </c>
      <c r="G195" s="220" t="s">
        <v>392</v>
      </c>
      <c r="H195" s="221">
        <v>6</v>
      </c>
      <c r="I195" s="222"/>
      <c r="J195" s="223">
        <f>ROUND(I195*H195,2)</f>
        <v>0</v>
      </c>
      <c r="K195" s="219" t="s">
        <v>135</v>
      </c>
      <c r="L195" s="224"/>
      <c r="M195" s="225" t="s">
        <v>3</v>
      </c>
      <c r="N195" s="226" t="s">
        <v>51</v>
      </c>
      <c r="O195" s="72"/>
      <c r="P195" s="188">
        <f>O195*H195</f>
        <v>0</v>
      </c>
      <c r="Q195" s="188">
        <v>0.066000000000000003</v>
      </c>
      <c r="R195" s="188">
        <f>Q195*H195</f>
        <v>0.39600000000000002</v>
      </c>
      <c r="S195" s="188">
        <v>0</v>
      </c>
      <c r="T195" s="18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0" t="s">
        <v>171</v>
      </c>
      <c r="AT195" s="190" t="s">
        <v>366</v>
      </c>
      <c r="AU195" s="190" t="s">
        <v>89</v>
      </c>
      <c r="AY195" s="18" t="s">
        <v>128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87</v>
      </c>
      <c r="BK195" s="191">
        <f>ROUND(I195*H195,2)</f>
        <v>0</v>
      </c>
      <c r="BL195" s="18" t="s">
        <v>150</v>
      </c>
      <c r="BM195" s="190" t="s">
        <v>414</v>
      </c>
    </row>
    <row r="196" s="13" customFormat="1">
      <c r="A196" s="13"/>
      <c r="B196" s="192"/>
      <c r="C196" s="13"/>
      <c r="D196" s="193" t="s">
        <v>138</v>
      </c>
      <c r="E196" s="194" t="s">
        <v>3</v>
      </c>
      <c r="F196" s="195" t="s">
        <v>415</v>
      </c>
      <c r="G196" s="13"/>
      <c r="H196" s="196">
        <v>6</v>
      </c>
      <c r="I196" s="197"/>
      <c r="J196" s="13"/>
      <c r="K196" s="13"/>
      <c r="L196" s="192"/>
      <c r="M196" s="198"/>
      <c r="N196" s="199"/>
      <c r="O196" s="199"/>
      <c r="P196" s="199"/>
      <c r="Q196" s="199"/>
      <c r="R196" s="199"/>
      <c r="S196" s="199"/>
      <c r="T196" s="20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4" t="s">
        <v>138</v>
      </c>
      <c r="AU196" s="194" t="s">
        <v>89</v>
      </c>
      <c r="AV196" s="13" t="s">
        <v>89</v>
      </c>
      <c r="AW196" s="13" t="s">
        <v>42</v>
      </c>
      <c r="AX196" s="13" t="s">
        <v>87</v>
      </c>
      <c r="AY196" s="194" t="s">
        <v>128</v>
      </c>
    </row>
    <row r="197" s="2" customFormat="1" ht="21.75" customHeight="1">
      <c r="A197" s="38"/>
      <c r="B197" s="178"/>
      <c r="C197" s="179" t="s">
        <v>416</v>
      </c>
      <c r="D197" s="179" t="s">
        <v>131</v>
      </c>
      <c r="E197" s="180" t="s">
        <v>417</v>
      </c>
      <c r="F197" s="181" t="s">
        <v>418</v>
      </c>
      <c r="G197" s="182" t="s">
        <v>275</v>
      </c>
      <c r="H197" s="183">
        <v>4.2000000000000002</v>
      </c>
      <c r="I197" s="184"/>
      <c r="J197" s="185">
        <f>ROUND(I197*H197,2)</f>
        <v>0</v>
      </c>
      <c r="K197" s="181" t="s">
        <v>135</v>
      </c>
      <c r="L197" s="39"/>
      <c r="M197" s="186" t="s">
        <v>3</v>
      </c>
      <c r="N197" s="187" t="s">
        <v>51</v>
      </c>
      <c r="O197" s="72"/>
      <c r="P197" s="188">
        <f>O197*H197</f>
        <v>0</v>
      </c>
      <c r="Q197" s="188">
        <v>2.234</v>
      </c>
      <c r="R197" s="188">
        <f>Q197*H197</f>
        <v>9.3827999999999996</v>
      </c>
      <c r="S197" s="188">
        <v>0</v>
      </c>
      <c r="T197" s="18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0" t="s">
        <v>150</v>
      </c>
      <c r="AT197" s="190" t="s">
        <v>131</v>
      </c>
      <c r="AU197" s="190" t="s">
        <v>89</v>
      </c>
      <c r="AY197" s="18" t="s">
        <v>128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87</v>
      </c>
      <c r="BK197" s="191">
        <f>ROUND(I197*H197,2)</f>
        <v>0</v>
      </c>
      <c r="BL197" s="18" t="s">
        <v>150</v>
      </c>
      <c r="BM197" s="190" t="s">
        <v>419</v>
      </c>
    </row>
    <row r="198" s="13" customFormat="1">
      <c r="A198" s="13"/>
      <c r="B198" s="192"/>
      <c r="C198" s="13"/>
      <c r="D198" s="193" t="s">
        <v>138</v>
      </c>
      <c r="E198" s="194" t="s">
        <v>3</v>
      </c>
      <c r="F198" s="195" t="s">
        <v>420</v>
      </c>
      <c r="G198" s="13"/>
      <c r="H198" s="196">
        <v>1.2</v>
      </c>
      <c r="I198" s="197"/>
      <c r="J198" s="13"/>
      <c r="K198" s="13"/>
      <c r="L198" s="192"/>
      <c r="M198" s="198"/>
      <c r="N198" s="199"/>
      <c r="O198" s="199"/>
      <c r="P198" s="199"/>
      <c r="Q198" s="199"/>
      <c r="R198" s="199"/>
      <c r="S198" s="199"/>
      <c r="T198" s="20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4" t="s">
        <v>138</v>
      </c>
      <c r="AU198" s="194" t="s">
        <v>89</v>
      </c>
      <c r="AV198" s="13" t="s">
        <v>89</v>
      </c>
      <c r="AW198" s="13" t="s">
        <v>42</v>
      </c>
      <c r="AX198" s="13" t="s">
        <v>80</v>
      </c>
      <c r="AY198" s="194" t="s">
        <v>128</v>
      </c>
    </row>
    <row r="199" s="13" customFormat="1">
      <c r="A199" s="13"/>
      <c r="B199" s="192"/>
      <c r="C199" s="13"/>
      <c r="D199" s="193" t="s">
        <v>138</v>
      </c>
      <c r="E199" s="194" t="s">
        <v>3</v>
      </c>
      <c r="F199" s="195" t="s">
        <v>421</v>
      </c>
      <c r="G199" s="13"/>
      <c r="H199" s="196">
        <v>3</v>
      </c>
      <c r="I199" s="197"/>
      <c r="J199" s="13"/>
      <c r="K199" s="13"/>
      <c r="L199" s="192"/>
      <c r="M199" s="198"/>
      <c r="N199" s="199"/>
      <c r="O199" s="199"/>
      <c r="P199" s="199"/>
      <c r="Q199" s="199"/>
      <c r="R199" s="199"/>
      <c r="S199" s="199"/>
      <c r="T199" s="20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4" t="s">
        <v>138</v>
      </c>
      <c r="AU199" s="194" t="s">
        <v>89</v>
      </c>
      <c r="AV199" s="13" t="s">
        <v>89</v>
      </c>
      <c r="AW199" s="13" t="s">
        <v>42</v>
      </c>
      <c r="AX199" s="13" t="s">
        <v>80</v>
      </c>
      <c r="AY199" s="194" t="s">
        <v>128</v>
      </c>
    </row>
    <row r="200" s="14" customFormat="1">
      <c r="A200" s="14"/>
      <c r="B200" s="204"/>
      <c r="C200" s="14"/>
      <c r="D200" s="193" t="s">
        <v>138</v>
      </c>
      <c r="E200" s="205" t="s">
        <v>3</v>
      </c>
      <c r="F200" s="206" t="s">
        <v>196</v>
      </c>
      <c r="G200" s="14"/>
      <c r="H200" s="207">
        <v>4.2000000000000002</v>
      </c>
      <c r="I200" s="208"/>
      <c r="J200" s="14"/>
      <c r="K200" s="14"/>
      <c r="L200" s="204"/>
      <c r="M200" s="209"/>
      <c r="N200" s="210"/>
      <c r="O200" s="210"/>
      <c r="P200" s="210"/>
      <c r="Q200" s="210"/>
      <c r="R200" s="210"/>
      <c r="S200" s="210"/>
      <c r="T200" s="21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5" t="s">
        <v>138</v>
      </c>
      <c r="AU200" s="205" t="s">
        <v>89</v>
      </c>
      <c r="AV200" s="14" t="s">
        <v>150</v>
      </c>
      <c r="AW200" s="14" t="s">
        <v>42</v>
      </c>
      <c r="AX200" s="14" t="s">
        <v>87</v>
      </c>
      <c r="AY200" s="205" t="s">
        <v>128</v>
      </c>
    </row>
    <row r="201" s="2" customFormat="1" ht="21.75" customHeight="1">
      <c r="A201" s="38"/>
      <c r="B201" s="178"/>
      <c r="C201" s="179" t="s">
        <v>422</v>
      </c>
      <c r="D201" s="179" t="s">
        <v>131</v>
      </c>
      <c r="E201" s="180" t="s">
        <v>423</v>
      </c>
      <c r="F201" s="181" t="s">
        <v>424</v>
      </c>
      <c r="G201" s="182" t="s">
        <v>254</v>
      </c>
      <c r="H201" s="183">
        <v>35</v>
      </c>
      <c r="I201" s="184"/>
      <c r="J201" s="185">
        <f>ROUND(I201*H201,2)</f>
        <v>0</v>
      </c>
      <c r="K201" s="181" t="s">
        <v>135</v>
      </c>
      <c r="L201" s="39"/>
      <c r="M201" s="186" t="s">
        <v>3</v>
      </c>
      <c r="N201" s="187" t="s">
        <v>51</v>
      </c>
      <c r="O201" s="72"/>
      <c r="P201" s="188">
        <f>O201*H201</f>
        <v>0</v>
      </c>
      <c r="Q201" s="188">
        <v>0.0063899999999999998</v>
      </c>
      <c r="R201" s="188">
        <f>Q201*H201</f>
        <v>0.22364999999999999</v>
      </c>
      <c r="S201" s="188">
        <v>0</v>
      </c>
      <c r="T201" s="18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0" t="s">
        <v>150</v>
      </c>
      <c r="AT201" s="190" t="s">
        <v>131</v>
      </c>
      <c r="AU201" s="190" t="s">
        <v>89</v>
      </c>
      <c r="AY201" s="18" t="s">
        <v>128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87</v>
      </c>
      <c r="BK201" s="191">
        <f>ROUND(I201*H201,2)</f>
        <v>0</v>
      </c>
      <c r="BL201" s="18" t="s">
        <v>150</v>
      </c>
      <c r="BM201" s="190" t="s">
        <v>425</v>
      </c>
    </row>
    <row r="202" s="13" customFormat="1">
      <c r="A202" s="13"/>
      <c r="B202" s="192"/>
      <c r="C202" s="13"/>
      <c r="D202" s="193" t="s">
        <v>138</v>
      </c>
      <c r="E202" s="194" t="s">
        <v>3</v>
      </c>
      <c r="F202" s="195" t="s">
        <v>426</v>
      </c>
      <c r="G202" s="13"/>
      <c r="H202" s="196">
        <v>10</v>
      </c>
      <c r="I202" s="197"/>
      <c r="J202" s="13"/>
      <c r="K202" s="13"/>
      <c r="L202" s="192"/>
      <c r="M202" s="198"/>
      <c r="N202" s="199"/>
      <c r="O202" s="199"/>
      <c r="P202" s="199"/>
      <c r="Q202" s="199"/>
      <c r="R202" s="199"/>
      <c r="S202" s="199"/>
      <c r="T202" s="20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4" t="s">
        <v>138</v>
      </c>
      <c r="AU202" s="194" t="s">
        <v>89</v>
      </c>
      <c r="AV202" s="13" t="s">
        <v>89</v>
      </c>
      <c r="AW202" s="13" t="s">
        <v>42</v>
      </c>
      <c r="AX202" s="13" t="s">
        <v>80</v>
      </c>
      <c r="AY202" s="194" t="s">
        <v>128</v>
      </c>
    </row>
    <row r="203" s="13" customFormat="1">
      <c r="A203" s="13"/>
      <c r="B203" s="192"/>
      <c r="C203" s="13"/>
      <c r="D203" s="193" t="s">
        <v>138</v>
      </c>
      <c r="E203" s="194" t="s">
        <v>3</v>
      </c>
      <c r="F203" s="195" t="s">
        <v>427</v>
      </c>
      <c r="G203" s="13"/>
      <c r="H203" s="196">
        <v>25</v>
      </c>
      <c r="I203" s="197"/>
      <c r="J203" s="13"/>
      <c r="K203" s="13"/>
      <c r="L203" s="192"/>
      <c r="M203" s="198"/>
      <c r="N203" s="199"/>
      <c r="O203" s="199"/>
      <c r="P203" s="199"/>
      <c r="Q203" s="199"/>
      <c r="R203" s="199"/>
      <c r="S203" s="199"/>
      <c r="T203" s="20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4" t="s">
        <v>138</v>
      </c>
      <c r="AU203" s="194" t="s">
        <v>89</v>
      </c>
      <c r="AV203" s="13" t="s">
        <v>89</v>
      </c>
      <c r="AW203" s="13" t="s">
        <v>42</v>
      </c>
      <c r="AX203" s="13" t="s">
        <v>80</v>
      </c>
      <c r="AY203" s="194" t="s">
        <v>128</v>
      </c>
    </row>
    <row r="204" s="14" customFormat="1">
      <c r="A204" s="14"/>
      <c r="B204" s="204"/>
      <c r="C204" s="14"/>
      <c r="D204" s="193" t="s">
        <v>138</v>
      </c>
      <c r="E204" s="205" t="s">
        <v>3</v>
      </c>
      <c r="F204" s="206" t="s">
        <v>196</v>
      </c>
      <c r="G204" s="14"/>
      <c r="H204" s="207">
        <v>35</v>
      </c>
      <c r="I204" s="208"/>
      <c r="J204" s="14"/>
      <c r="K204" s="14"/>
      <c r="L204" s="204"/>
      <c r="M204" s="209"/>
      <c r="N204" s="210"/>
      <c r="O204" s="210"/>
      <c r="P204" s="210"/>
      <c r="Q204" s="210"/>
      <c r="R204" s="210"/>
      <c r="S204" s="210"/>
      <c r="T204" s="21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5" t="s">
        <v>138</v>
      </c>
      <c r="AU204" s="205" t="s">
        <v>89</v>
      </c>
      <c r="AV204" s="14" t="s">
        <v>150</v>
      </c>
      <c r="AW204" s="14" t="s">
        <v>42</v>
      </c>
      <c r="AX204" s="14" t="s">
        <v>87</v>
      </c>
      <c r="AY204" s="205" t="s">
        <v>128</v>
      </c>
    </row>
    <row r="205" s="12" customFormat="1" ht="22.8" customHeight="1">
      <c r="A205" s="12"/>
      <c r="B205" s="165"/>
      <c r="C205" s="12"/>
      <c r="D205" s="166" t="s">
        <v>79</v>
      </c>
      <c r="E205" s="176" t="s">
        <v>127</v>
      </c>
      <c r="F205" s="176" t="s">
        <v>428</v>
      </c>
      <c r="G205" s="12"/>
      <c r="H205" s="12"/>
      <c r="I205" s="168"/>
      <c r="J205" s="177">
        <f>BK205</f>
        <v>0</v>
      </c>
      <c r="K205" s="12"/>
      <c r="L205" s="165"/>
      <c r="M205" s="170"/>
      <c r="N205" s="171"/>
      <c r="O205" s="171"/>
      <c r="P205" s="172">
        <f>SUM(P206:P215)</f>
        <v>0</v>
      </c>
      <c r="Q205" s="171"/>
      <c r="R205" s="172">
        <f>SUM(R206:R215)</f>
        <v>0</v>
      </c>
      <c r="S205" s="171"/>
      <c r="T205" s="173">
        <f>SUM(T206:T215)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66" t="s">
        <v>87</v>
      </c>
      <c r="AT205" s="174" t="s">
        <v>79</v>
      </c>
      <c r="AU205" s="174" t="s">
        <v>87</v>
      </c>
      <c r="AY205" s="166" t="s">
        <v>128</v>
      </c>
      <c r="BK205" s="175">
        <f>SUM(BK206:BK215)</f>
        <v>0</v>
      </c>
    </row>
    <row r="206" s="2" customFormat="1" ht="21.75" customHeight="1">
      <c r="A206" s="38"/>
      <c r="B206" s="178"/>
      <c r="C206" s="179" t="s">
        <v>429</v>
      </c>
      <c r="D206" s="179" t="s">
        <v>131</v>
      </c>
      <c r="E206" s="180" t="s">
        <v>430</v>
      </c>
      <c r="F206" s="181" t="s">
        <v>431</v>
      </c>
      <c r="G206" s="182" t="s">
        <v>254</v>
      </c>
      <c r="H206" s="183">
        <v>72</v>
      </c>
      <c r="I206" s="184"/>
      <c r="J206" s="185">
        <f>ROUND(I206*H206,2)</f>
        <v>0</v>
      </c>
      <c r="K206" s="181" t="s">
        <v>135</v>
      </c>
      <c r="L206" s="39"/>
      <c r="M206" s="186" t="s">
        <v>3</v>
      </c>
      <c r="N206" s="187" t="s">
        <v>51</v>
      </c>
      <c r="O206" s="72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0" t="s">
        <v>150</v>
      </c>
      <c r="AT206" s="190" t="s">
        <v>131</v>
      </c>
      <c r="AU206" s="190" t="s">
        <v>89</v>
      </c>
      <c r="AY206" s="18" t="s">
        <v>128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87</v>
      </c>
      <c r="BK206" s="191">
        <f>ROUND(I206*H206,2)</f>
        <v>0</v>
      </c>
      <c r="BL206" s="18" t="s">
        <v>150</v>
      </c>
      <c r="BM206" s="190" t="s">
        <v>432</v>
      </c>
    </row>
    <row r="207" s="13" customFormat="1">
      <c r="A207" s="13"/>
      <c r="B207" s="192"/>
      <c r="C207" s="13"/>
      <c r="D207" s="193" t="s">
        <v>138</v>
      </c>
      <c r="E207" s="194" t="s">
        <v>3</v>
      </c>
      <c r="F207" s="195" t="s">
        <v>433</v>
      </c>
      <c r="G207" s="13"/>
      <c r="H207" s="196">
        <v>72</v>
      </c>
      <c r="I207" s="197"/>
      <c r="J207" s="13"/>
      <c r="K207" s="13"/>
      <c r="L207" s="192"/>
      <c r="M207" s="198"/>
      <c r="N207" s="199"/>
      <c r="O207" s="199"/>
      <c r="P207" s="199"/>
      <c r="Q207" s="199"/>
      <c r="R207" s="199"/>
      <c r="S207" s="199"/>
      <c r="T207" s="20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4" t="s">
        <v>138</v>
      </c>
      <c r="AU207" s="194" t="s">
        <v>89</v>
      </c>
      <c r="AV207" s="13" t="s">
        <v>89</v>
      </c>
      <c r="AW207" s="13" t="s">
        <v>42</v>
      </c>
      <c r="AX207" s="13" t="s">
        <v>87</v>
      </c>
      <c r="AY207" s="194" t="s">
        <v>128</v>
      </c>
    </row>
    <row r="208" s="2" customFormat="1" ht="44.25" customHeight="1">
      <c r="A208" s="38"/>
      <c r="B208" s="178"/>
      <c r="C208" s="179" t="s">
        <v>434</v>
      </c>
      <c r="D208" s="179" t="s">
        <v>131</v>
      </c>
      <c r="E208" s="180" t="s">
        <v>435</v>
      </c>
      <c r="F208" s="181" t="s">
        <v>436</v>
      </c>
      <c r="G208" s="182" t="s">
        <v>254</v>
      </c>
      <c r="H208" s="183">
        <v>72</v>
      </c>
      <c r="I208" s="184"/>
      <c r="J208" s="185">
        <f>ROUND(I208*H208,2)</f>
        <v>0</v>
      </c>
      <c r="K208" s="181" t="s">
        <v>135</v>
      </c>
      <c r="L208" s="39"/>
      <c r="M208" s="186" t="s">
        <v>3</v>
      </c>
      <c r="N208" s="187" t="s">
        <v>51</v>
      </c>
      <c r="O208" s="72"/>
      <c r="P208" s="188">
        <f>O208*H208</f>
        <v>0</v>
      </c>
      <c r="Q208" s="188">
        <v>0</v>
      </c>
      <c r="R208" s="188">
        <f>Q208*H208</f>
        <v>0</v>
      </c>
      <c r="S208" s="188">
        <v>0</v>
      </c>
      <c r="T208" s="18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0" t="s">
        <v>150</v>
      </c>
      <c r="AT208" s="190" t="s">
        <v>131</v>
      </c>
      <c r="AU208" s="190" t="s">
        <v>89</v>
      </c>
      <c r="AY208" s="18" t="s">
        <v>128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87</v>
      </c>
      <c r="BK208" s="191">
        <f>ROUND(I208*H208,2)</f>
        <v>0</v>
      </c>
      <c r="BL208" s="18" t="s">
        <v>150</v>
      </c>
      <c r="BM208" s="190" t="s">
        <v>437</v>
      </c>
    </row>
    <row r="209" s="13" customFormat="1">
      <c r="A209" s="13"/>
      <c r="B209" s="192"/>
      <c r="C209" s="13"/>
      <c r="D209" s="193" t="s">
        <v>138</v>
      </c>
      <c r="E209" s="194" t="s">
        <v>3</v>
      </c>
      <c r="F209" s="195" t="s">
        <v>438</v>
      </c>
      <c r="G209" s="13"/>
      <c r="H209" s="196">
        <v>72</v>
      </c>
      <c r="I209" s="197"/>
      <c r="J209" s="13"/>
      <c r="K209" s="13"/>
      <c r="L209" s="192"/>
      <c r="M209" s="198"/>
      <c r="N209" s="199"/>
      <c r="O209" s="199"/>
      <c r="P209" s="199"/>
      <c r="Q209" s="199"/>
      <c r="R209" s="199"/>
      <c r="S209" s="199"/>
      <c r="T209" s="20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4" t="s">
        <v>138</v>
      </c>
      <c r="AU209" s="194" t="s">
        <v>89</v>
      </c>
      <c r="AV209" s="13" t="s">
        <v>89</v>
      </c>
      <c r="AW209" s="13" t="s">
        <v>42</v>
      </c>
      <c r="AX209" s="13" t="s">
        <v>87</v>
      </c>
      <c r="AY209" s="194" t="s">
        <v>128</v>
      </c>
    </row>
    <row r="210" s="2" customFormat="1" ht="21.75" customHeight="1">
      <c r="A210" s="38"/>
      <c r="B210" s="178"/>
      <c r="C210" s="179" t="s">
        <v>439</v>
      </c>
      <c r="D210" s="179" t="s">
        <v>131</v>
      </c>
      <c r="E210" s="180" t="s">
        <v>440</v>
      </c>
      <c r="F210" s="181" t="s">
        <v>441</v>
      </c>
      <c r="G210" s="182" t="s">
        <v>254</v>
      </c>
      <c r="H210" s="183">
        <v>72</v>
      </c>
      <c r="I210" s="184"/>
      <c r="J210" s="185">
        <f>ROUND(I210*H210,2)</f>
        <v>0</v>
      </c>
      <c r="K210" s="181" t="s">
        <v>135</v>
      </c>
      <c r="L210" s="39"/>
      <c r="M210" s="186" t="s">
        <v>3</v>
      </c>
      <c r="N210" s="187" t="s">
        <v>51</v>
      </c>
      <c r="O210" s="72"/>
      <c r="P210" s="188">
        <f>O210*H210</f>
        <v>0</v>
      </c>
      <c r="Q210" s="188">
        <v>0</v>
      </c>
      <c r="R210" s="188">
        <f>Q210*H210</f>
        <v>0</v>
      </c>
      <c r="S210" s="188">
        <v>0</v>
      </c>
      <c r="T210" s="18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0" t="s">
        <v>150</v>
      </c>
      <c r="AT210" s="190" t="s">
        <v>131</v>
      </c>
      <c r="AU210" s="190" t="s">
        <v>89</v>
      </c>
      <c r="AY210" s="18" t="s">
        <v>128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87</v>
      </c>
      <c r="BK210" s="191">
        <f>ROUND(I210*H210,2)</f>
        <v>0</v>
      </c>
      <c r="BL210" s="18" t="s">
        <v>150</v>
      </c>
      <c r="BM210" s="190" t="s">
        <v>442</v>
      </c>
    </row>
    <row r="211" s="13" customFormat="1">
      <c r="A211" s="13"/>
      <c r="B211" s="192"/>
      <c r="C211" s="13"/>
      <c r="D211" s="193" t="s">
        <v>138</v>
      </c>
      <c r="E211" s="194" t="s">
        <v>3</v>
      </c>
      <c r="F211" s="195" t="s">
        <v>438</v>
      </c>
      <c r="G211" s="13"/>
      <c r="H211" s="196">
        <v>72</v>
      </c>
      <c r="I211" s="197"/>
      <c r="J211" s="13"/>
      <c r="K211" s="13"/>
      <c r="L211" s="192"/>
      <c r="M211" s="198"/>
      <c r="N211" s="199"/>
      <c r="O211" s="199"/>
      <c r="P211" s="199"/>
      <c r="Q211" s="199"/>
      <c r="R211" s="199"/>
      <c r="S211" s="199"/>
      <c r="T211" s="20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4" t="s">
        <v>138</v>
      </c>
      <c r="AU211" s="194" t="s">
        <v>89</v>
      </c>
      <c r="AV211" s="13" t="s">
        <v>89</v>
      </c>
      <c r="AW211" s="13" t="s">
        <v>42</v>
      </c>
      <c r="AX211" s="13" t="s">
        <v>87</v>
      </c>
      <c r="AY211" s="194" t="s">
        <v>128</v>
      </c>
    </row>
    <row r="212" s="2" customFormat="1" ht="21.75" customHeight="1">
      <c r="A212" s="38"/>
      <c r="B212" s="178"/>
      <c r="C212" s="179" t="s">
        <v>443</v>
      </c>
      <c r="D212" s="179" t="s">
        <v>131</v>
      </c>
      <c r="E212" s="180" t="s">
        <v>444</v>
      </c>
      <c r="F212" s="181" t="s">
        <v>445</v>
      </c>
      <c r="G212" s="182" t="s">
        <v>254</v>
      </c>
      <c r="H212" s="183">
        <v>78</v>
      </c>
      <c r="I212" s="184"/>
      <c r="J212" s="185">
        <f>ROUND(I212*H212,2)</f>
        <v>0</v>
      </c>
      <c r="K212" s="181" t="s">
        <v>135</v>
      </c>
      <c r="L212" s="39"/>
      <c r="M212" s="186" t="s">
        <v>3</v>
      </c>
      <c r="N212" s="187" t="s">
        <v>51</v>
      </c>
      <c r="O212" s="72"/>
      <c r="P212" s="188">
        <f>O212*H212</f>
        <v>0</v>
      </c>
      <c r="Q212" s="188">
        <v>0</v>
      </c>
      <c r="R212" s="188">
        <f>Q212*H212</f>
        <v>0</v>
      </c>
      <c r="S212" s="188">
        <v>0</v>
      </c>
      <c r="T212" s="18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90" t="s">
        <v>150</v>
      </c>
      <c r="AT212" s="190" t="s">
        <v>131</v>
      </c>
      <c r="AU212" s="190" t="s">
        <v>89</v>
      </c>
      <c r="AY212" s="18" t="s">
        <v>128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87</v>
      </c>
      <c r="BK212" s="191">
        <f>ROUND(I212*H212,2)</f>
        <v>0</v>
      </c>
      <c r="BL212" s="18" t="s">
        <v>150</v>
      </c>
      <c r="BM212" s="190" t="s">
        <v>446</v>
      </c>
    </row>
    <row r="213" s="13" customFormat="1">
      <c r="A213" s="13"/>
      <c r="B213" s="192"/>
      <c r="C213" s="13"/>
      <c r="D213" s="193" t="s">
        <v>138</v>
      </c>
      <c r="E213" s="194" t="s">
        <v>3</v>
      </c>
      <c r="F213" s="195" t="s">
        <v>447</v>
      </c>
      <c r="G213" s="13"/>
      <c r="H213" s="196">
        <v>78</v>
      </c>
      <c r="I213" s="197"/>
      <c r="J213" s="13"/>
      <c r="K213" s="13"/>
      <c r="L213" s="192"/>
      <c r="M213" s="198"/>
      <c r="N213" s="199"/>
      <c r="O213" s="199"/>
      <c r="P213" s="199"/>
      <c r="Q213" s="199"/>
      <c r="R213" s="199"/>
      <c r="S213" s="199"/>
      <c r="T213" s="20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4" t="s">
        <v>138</v>
      </c>
      <c r="AU213" s="194" t="s">
        <v>89</v>
      </c>
      <c r="AV213" s="13" t="s">
        <v>89</v>
      </c>
      <c r="AW213" s="13" t="s">
        <v>42</v>
      </c>
      <c r="AX213" s="13" t="s">
        <v>87</v>
      </c>
      <c r="AY213" s="194" t="s">
        <v>128</v>
      </c>
    </row>
    <row r="214" s="2" customFormat="1" ht="33" customHeight="1">
      <c r="A214" s="38"/>
      <c r="B214" s="178"/>
      <c r="C214" s="179" t="s">
        <v>448</v>
      </c>
      <c r="D214" s="179" t="s">
        <v>131</v>
      </c>
      <c r="E214" s="180" t="s">
        <v>449</v>
      </c>
      <c r="F214" s="181" t="s">
        <v>450</v>
      </c>
      <c r="G214" s="182" t="s">
        <v>254</v>
      </c>
      <c r="H214" s="183">
        <v>78</v>
      </c>
      <c r="I214" s="184"/>
      <c r="J214" s="185">
        <f>ROUND(I214*H214,2)</f>
        <v>0</v>
      </c>
      <c r="K214" s="181" t="s">
        <v>135</v>
      </c>
      <c r="L214" s="39"/>
      <c r="M214" s="186" t="s">
        <v>3</v>
      </c>
      <c r="N214" s="187" t="s">
        <v>51</v>
      </c>
      <c r="O214" s="72"/>
      <c r="P214" s="188">
        <f>O214*H214</f>
        <v>0</v>
      </c>
      <c r="Q214" s="188">
        <v>0</v>
      </c>
      <c r="R214" s="188">
        <f>Q214*H214</f>
        <v>0</v>
      </c>
      <c r="S214" s="188">
        <v>0</v>
      </c>
      <c r="T214" s="18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0" t="s">
        <v>150</v>
      </c>
      <c r="AT214" s="190" t="s">
        <v>131</v>
      </c>
      <c r="AU214" s="190" t="s">
        <v>89</v>
      </c>
      <c r="AY214" s="18" t="s">
        <v>128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8" t="s">
        <v>87</v>
      </c>
      <c r="BK214" s="191">
        <f>ROUND(I214*H214,2)</f>
        <v>0</v>
      </c>
      <c r="BL214" s="18" t="s">
        <v>150</v>
      </c>
      <c r="BM214" s="190" t="s">
        <v>451</v>
      </c>
    </row>
    <row r="215" s="13" customFormat="1">
      <c r="A215" s="13"/>
      <c r="B215" s="192"/>
      <c r="C215" s="13"/>
      <c r="D215" s="193" t="s">
        <v>138</v>
      </c>
      <c r="E215" s="194" t="s">
        <v>3</v>
      </c>
      <c r="F215" s="195" t="s">
        <v>447</v>
      </c>
      <c r="G215" s="13"/>
      <c r="H215" s="196">
        <v>78</v>
      </c>
      <c r="I215" s="197"/>
      <c r="J215" s="13"/>
      <c r="K215" s="13"/>
      <c r="L215" s="192"/>
      <c r="M215" s="198"/>
      <c r="N215" s="199"/>
      <c r="O215" s="199"/>
      <c r="P215" s="199"/>
      <c r="Q215" s="199"/>
      <c r="R215" s="199"/>
      <c r="S215" s="199"/>
      <c r="T215" s="20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4" t="s">
        <v>138</v>
      </c>
      <c r="AU215" s="194" t="s">
        <v>89</v>
      </c>
      <c r="AV215" s="13" t="s">
        <v>89</v>
      </c>
      <c r="AW215" s="13" t="s">
        <v>42</v>
      </c>
      <c r="AX215" s="13" t="s">
        <v>87</v>
      </c>
      <c r="AY215" s="194" t="s">
        <v>128</v>
      </c>
    </row>
    <row r="216" s="12" customFormat="1" ht="22.8" customHeight="1">
      <c r="A216" s="12"/>
      <c r="B216" s="165"/>
      <c r="C216" s="12"/>
      <c r="D216" s="166" t="s">
        <v>79</v>
      </c>
      <c r="E216" s="176" t="s">
        <v>171</v>
      </c>
      <c r="F216" s="176" t="s">
        <v>452</v>
      </c>
      <c r="G216" s="12"/>
      <c r="H216" s="12"/>
      <c r="I216" s="168"/>
      <c r="J216" s="177">
        <f>BK216</f>
        <v>0</v>
      </c>
      <c r="K216" s="12"/>
      <c r="L216" s="165"/>
      <c r="M216" s="170"/>
      <c r="N216" s="171"/>
      <c r="O216" s="171"/>
      <c r="P216" s="172">
        <f>SUM(P217:P383)</f>
        <v>0</v>
      </c>
      <c r="Q216" s="171"/>
      <c r="R216" s="172">
        <f>SUM(R217:R383)</f>
        <v>6.6330000000000009</v>
      </c>
      <c r="S216" s="171"/>
      <c r="T216" s="173">
        <f>SUM(T217:T383)</f>
        <v>10.224900000000002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66" t="s">
        <v>87</v>
      </c>
      <c r="AT216" s="174" t="s">
        <v>79</v>
      </c>
      <c r="AU216" s="174" t="s">
        <v>87</v>
      </c>
      <c r="AY216" s="166" t="s">
        <v>128</v>
      </c>
      <c r="BK216" s="175">
        <f>SUM(BK217:BK383)</f>
        <v>0</v>
      </c>
    </row>
    <row r="217" s="2" customFormat="1" ht="21.75" customHeight="1">
      <c r="A217" s="38"/>
      <c r="B217" s="178"/>
      <c r="C217" s="179" t="s">
        <v>453</v>
      </c>
      <c r="D217" s="179" t="s">
        <v>131</v>
      </c>
      <c r="E217" s="180" t="s">
        <v>454</v>
      </c>
      <c r="F217" s="181" t="s">
        <v>455</v>
      </c>
      <c r="G217" s="182" t="s">
        <v>456</v>
      </c>
      <c r="H217" s="183">
        <v>6</v>
      </c>
      <c r="I217" s="184"/>
      <c r="J217" s="185">
        <f>ROUND(I217*H217,2)</f>
        <v>0</v>
      </c>
      <c r="K217" s="181" t="s">
        <v>135</v>
      </c>
      <c r="L217" s="39"/>
      <c r="M217" s="186" t="s">
        <v>3</v>
      </c>
      <c r="N217" s="187" t="s">
        <v>51</v>
      </c>
      <c r="O217" s="72"/>
      <c r="P217" s="188">
        <f>O217*H217</f>
        <v>0</v>
      </c>
      <c r="Q217" s="188">
        <v>0</v>
      </c>
      <c r="R217" s="188">
        <f>Q217*H217</f>
        <v>0</v>
      </c>
      <c r="S217" s="188">
        <v>0</v>
      </c>
      <c r="T217" s="18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0" t="s">
        <v>150</v>
      </c>
      <c r="AT217" s="190" t="s">
        <v>131</v>
      </c>
      <c r="AU217" s="190" t="s">
        <v>89</v>
      </c>
      <c r="AY217" s="18" t="s">
        <v>128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8" t="s">
        <v>87</v>
      </c>
      <c r="BK217" s="191">
        <f>ROUND(I217*H217,2)</f>
        <v>0</v>
      </c>
      <c r="BL217" s="18" t="s">
        <v>150</v>
      </c>
      <c r="BM217" s="190" t="s">
        <v>457</v>
      </c>
    </row>
    <row r="218" s="13" customFormat="1">
      <c r="A218" s="13"/>
      <c r="B218" s="192"/>
      <c r="C218" s="13"/>
      <c r="D218" s="193" t="s">
        <v>138</v>
      </c>
      <c r="E218" s="194" t="s">
        <v>3</v>
      </c>
      <c r="F218" s="195" t="s">
        <v>458</v>
      </c>
      <c r="G218" s="13"/>
      <c r="H218" s="196">
        <v>3</v>
      </c>
      <c r="I218" s="197"/>
      <c r="J218" s="13"/>
      <c r="K218" s="13"/>
      <c r="L218" s="192"/>
      <c r="M218" s="198"/>
      <c r="N218" s="199"/>
      <c r="O218" s="199"/>
      <c r="P218" s="199"/>
      <c r="Q218" s="199"/>
      <c r="R218" s="199"/>
      <c r="S218" s="199"/>
      <c r="T218" s="20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4" t="s">
        <v>138</v>
      </c>
      <c r="AU218" s="194" t="s">
        <v>89</v>
      </c>
      <c r="AV218" s="13" t="s">
        <v>89</v>
      </c>
      <c r="AW218" s="13" t="s">
        <v>42</v>
      </c>
      <c r="AX218" s="13" t="s">
        <v>80</v>
      </c>
      <c r="AY218" s="194" t="s">
        <v>128</v>
      </c>
    </row>
    <row r="219" s="13" customFormat="1">
      <c r="A219" s="13"/>
      <c r="B219" s="192"/>
      <c r="C219" s="13"/>
      <c r="D219" s="193" t="s">
        <v>138</v>
      </c>
      <c r="E219" s="194" t="s">
        <v>3</v>
      </c>
      <c r="F219" s="195" t="s">
        <v>459</v>
      </c>
      <c r="G219" s="13"/>
      <c r="H219" s="196">
        <v>3</v>
      </c>
      <c r="I219" s="197"/>
      <c r="J219" s="13"/>
      <c r="K219" s="13"/>
      <c r="L219" s="192"/>
      <c r="M219" s="198"/>
      <c r="N219" s="199"/>
      <c r="O219" s="199"/>
      <c r="P219" s="199"/>
      <c r="Q219" s="199"/>
      <c r="R219" s="199"/>
      <c r="S219" s="199"/>
      <c r="T219" s="20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4" t="s">
        <v>138</v>
      </c>
      <c r="AU219" s="194" t="s">
        <v>89</v>
      </c>
      <c r="AV219" s="13" t="s">
        <v>89</v>
      </c>
      <c r="AW219" s="13" t="s">
        <v>42</v>
      </c>
      <c r="AX219" s="13" t="s">
        <v>80</v>
      </c>
      <c r="AY219" s="194" t="s">
        <v>128</v>
      </c>
    </row>
    <row r="220" s="14" customFormat="1">
      <c r="A220" s="14"/>
      <c r="B220" s="204"/>
      <c r="C220" s="14"/>
      <c r="D220" s="193" t="s">
        <v>138</v>
      </c>
      <c r="E220" s="205" t="s">
        <v>3</v>
      </c>
      <c r="F220" s="206" t="s">
        <v>196</v>
      </c>
      <c r="G220" s="14"/>
      <c r="H220" s="207">
        <v>6</v>
      </c>
      <c r="I220" s="208"/>
      <c r="J220" s="14"/>
      <c r="K220" s="14"/>
      <c r="L220" s="204"/>
      <c r="M220" s="209"/>
      <c r="N220" s="210"/>
      <c r="O220" s="210"/>
      <c r="P220" s="210"/>
      <c r="Q220" s="210"/>
      <c r="R220" s="210"/>
      <c r="S220" s="210"/>
      <c r="T220" s="21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5" t="s">
        <v>138</v>
      </c>
      <c r="AU220" s="205" t="s">
        <v>89</v>
      </c>
      <c r="AV220" s="14" t="s">
        <v>150</v>
      </c>
      <c r="AW220" s="14" t="s">
        <v>42</v>
      </c>
      <c r="AX220" s="14" t="s">
        <v>87</v>
      </c>
      <c r="AY220" s="205" t="s">
        <v>128</v>
      </c>
    </row>
    <row r="221" s="2" customFormat="1" ht="21.75" customHeight="1">
      <c r="A221" s="38"/>
      <c r="B221" s="178"/>
      <c r="C221" s="217" t="s">
        <v>460</v>
      </c>
      <c r="D221" s="217" t="s">
        <v>366</v>
      </c>
      <c r="E221" s="218" t="s">
        <v>461</v>
      </c>
      <c r="F221" s="219" t="s">
        <v>462</v>
      </c>
      <c r="G221" s="220" t="s">
        <v>456</v>
      </c>
      <c r="H221" s="221">
        <v>6.0599999999999996</v>
      </c>
      <c r="I221" s="222"/>
      <c r="J221" s="223">
        <f>ROUND(I221*H221,2)</f>
        <v>0</v>
      </c>
      <c r="K221" s="219" t="s">
        <v>135</v>
      </c>
      <c r="L221" s="224"/>
      <c r="M221" s="225" t="s">
        <v>3</v>
      </c>
      <c r="N221" s="226" t="s">
        <v>51</v>
      </c>
      <c r="O221" s="72"/>
      <c r="P221" s="188">
        <f>O221*H221</f>
        <v>0</v>
      </c>
      <c r="Q221" s="188">
        <v>0.056500000000000002</v>
      </c>
      <c r="R221" s="188">
        <f>Q221*H221</f>
        <v>0.34238999999999997</v>
      </c>
      <c r="S221" s="188">
        <v>0</v>
      </c>
      <c r="T221" s="18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90" t="s">
        <v>171</v>
      </c>
      <c r="AT221" s="190" t="s">
        <v>366</v>
      </c>
      <c r="AU221" s="190" t="s">
        <v>89</v>
      </c>
      <c r="AY221" s="18" t="s">
        <v>128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8" t="s">
        <v>87</v>
      </c>
      <c r="BK221" s="191">
        <f>ROUND(I221*H221,2)</f>
        <v>0</v>
      </c>
      <c r="BL221" s="18" t="s">
        <v>150</v>
      </c>
      <c r="BM221" s="190" t="s">
        <v>463</v>
      </c>
    </row>
    <row r="222" s="13" customFormat="1">
      <c r="A222" s="13"/>
      <c r="B222" s="192"/>
      <c r="C222" s="13"/>
      <c r="D222" s="193" t="s">
        <v>138</v>
      </c>
      <c r="E222" s="194" t="s">
        <v>3</v>
      </c>
      <c r="F222" s="195" t="s">
        <v>458</v>
      </c>
      <c r="G222" s="13"/>
      <c r="H222" s="196">
        <v>3</v>
      </c>
      <c r="I222" s="197"/>
      <c r="J222" s="13"/>
      <c r="K222" s="13"/>
      <c r="L222" s="192"/>
      <c r="M222" s="198"/>
      <c r="N222" s="199"/>
      <c r="O222" s="199"/>
      <c r="P222" s="199"/>
      <c r="Q222" s="199"/>
      <c r="R222" s="199"/>
      <c r="S222" s="199"/>
      <c r="T222" s="20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4" t="s">
        <v>138</v>
      </c>
      <c r="AU222" s="194" t="s">
        <v>89</v>
      </c>
      <c r="AV222" s="13" t="s">
        <v>89</v>
      </c>
      <c r="AW222" s="13" t="s">
        <v>42</v>
      </c>
      <c r="AX222" s="13" t="s">
        <v>80</v>
      </c>
      <c r="AY222" s="194" t="s">
        <v>128</v>
      </c>
    </row>
    <row r="223" s="13" customFormat="1">
      <c r="A223" s="13"/>
      <c r="B223" s="192"/>
      <c r="C223" s="13"/>
      <c r="D223" s="193" t="s">
        <v>138</v>
      </c>
      <c r="E223" s="194" t="s">
        <v>3</v>
      </c>
      <c r="F223" s="195" t="s">
        <v>459</v>
      </c>
      <c r="G223" s="13"/>
      <c r="H223" s="196">
        <v>3</v>
      </c>
      <c r="I223" s="197"/>
      <c r="J223" s="13"/>
      <c r="K223" s="13"/>
      <c r="L223" s="192"/>
      <c r="M223" s="198"/>
      <c r="N223" s="199"/>
      <c r="O223" s="199"/>
      <c r="P223" s="199"/>
      <c r="Q223" s="199"/>
      <c r="R223" s="199"/>
      <c r="S223" s="199"/>
      <c r="T223" s="20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4" t="s">
        <v>138</v>
      </c>
      <c r="AU223" s="194" t="s">
        <v>89</v>
      </c>
      <c r="AV223" s="13" t="s">
        <v>89</v>
      </c>
      <c r="AW223" s="13" t="s">
        <v>42</v>
      </c>
      <c r="AX223" s="13" t="s">
        <v>80</v>
      </c>
      <c r="AY223" s="194" t="s">
        <v>128</v>
      </c>
    </row>
    <row r="224" s="14" customFormat="1">
      <c r="A224" s="14"/>
      <c r="B224" s="204"/>
      <c r="C224" s="14"/>
      <c r="D224" s="193" t="s">
        <v>138</v>
      </c>
      <c r="E224" s="205" t="s">
        <v>3</v>
      </c>
      <c r="F224" s="206" t="s">
        <v>196</v>
      </c>
      <c r="G224" s="14"/>
      <c r="H224" s="207">
        <v>6</v>
      </c>
      <c r="I224" s="208"/>
      <c r="J224" s="14"/>
      <c r="K224" s="14"/>
      <c r="L224" s="204"/>
      <c r="M224" s="209"/>
      <c r="N224" s="210"/>
      <c r="O224" s="210"/>
      <c r="P224" s="210"/>
      <c r="Q224" s="210"/>
      <c r="R224" s="210"/>
      <c r="S224" s="210"/>
      <c r="T224" s="21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5" t="s">
        <v>138</v>
      </c>
      <c r="AU224" s="205" t="s">
        <v>89</v>
      </c>
      <c r="AV224" s="14" t="s">
        <v>150</v>
      </c>
      <c r="AW224" s="14" t="s">
        <v>42</v>
      </c>
      <c r="AX224" s="14" t="s">
        <v>87</v>
      </c>
      <c r="AY224" s="205" t="s">
        <v>128</v>
      </c>
    </row>
    <row r="225" s="13" customFormat="1">
      <c r="A225" s="13"/>
      <c r="B225" s="192"/>
      <c r="C225" s="13"/>
      <c r="D225" s="193" t="s">
        <v>138</v>
      </c>
      <c r="E225" s="13"/>
      <c r="F225" s="195" t="s">
        <v>464</v>
      </c>
      <c r="G225" s="13"/>
      <c r="H225" s="196">
        <v>6.0599999999999996</v>
      </c>
      <c r="I225" s="197"/>
      <c r="J225" s="13"/>
      <c r="K225" s="13"/>
      <c r="L225" s="192"/>
      <c r="M225" s="198"/>
      <c r="N225" s="199"/>
      <c r="O225" s="199"/>
      <c r="P225" s="199"/>
      <c r="Q225" s="199"/>
      <c r="R225" s="199"/>
      <c r="S225" s="199"/>
      <c r="T225" s="20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4" t="s">
        <v>138</v>
      </c>
      <c r="AU225" s="194" t="s">
        <v>89</v>
      </c>
      <c r="AV225" s="13" t="s">
        <v>89</v>
      </c>
      <c r="AW225" s="13" t="s">
        <v>4</v>
      </c>
      <c r="AX225" s="13" t="s">
        <v>87</v>
      </c>
      <c r="AY225" s="194" t="s">
        <v>128</v>
      </c>
    </row>
    <row r="226" s="2" customFormat="1" ht="21.75" customHeight="1">
      <c r="A226" s="38"/>
      <c r="B226" s="178"/>
      <c r="C226" s="179" t="s">
        <v>465</v>
      </c>
      <c r="D226" s="179" t="s">
        <v>131</v>
      </c>
      <c r="E226" s="180" t="s">
        <v>466</v>
      </c>
      <c r="F226" s="181" t="s">
        <v>467</v>
      </c>
      <c r="G226" s="182" t="s">
        <v>456</v>
      </c>
      <c r="H226" s="183">
        <v>16</v>
      </c>
      <c r="I226" s="184"/>
      <c r="J226" s="185">
        <f>ROUND(I226*H226,2)</f>
        <v>0</v>
      </c>
      <c r="K226" s="181" t="s">
        <v>135</v>
      </c>
      <c r="L226" s="39"/>
      <c r="M226" s="186" t="s">
        <v>3</v>
      </c>
      <c r="N226" s="187" t="s">
        <v>51</v>
      </c>
      <c r="O226" s="72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0" t="s">
        <v>150</v>
      </c>
      <c r="AT226" s="190" t="s">
        <v>131</v>
      </c>
      <c r="AU226" s="190" t="s">
        <v>89</v>
      </c>
      <c r="AY226" s="18" t="s">
        <v>128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87</v>
      </c>
      <c r="BK226" s="191">
        <f>ROUND(I226*H226,2)</f>
        <v>0</v>
      </c>
      <c r="BL226" s="18" t="s">
        <v>150</v>
      </c>
      <c r="BM226" s="190" t="s">
        <v>468</v>
      </c>
    </row>
    <row r="227" s="13" customFormat="1">
      <c r="A227" s="13"/>
      <c r="B227" s="192"/>
      <c r="C227" s="13"/>
      <c r="D227" s="193" t="s">
        <v>138</v>
      </c>
      <c r="E227" s="194" t="s">
        <v>3</v>
      </c>
      <c r="F227" s="195" t="s">
        <v>469</v>
      </c>
      <c r="G227" s="13"/>
      <c r="H227" s="196">
        <v>16</v>
      </c>
      <c r="I227" s="197"/>
      <c r="J227" s="13"/>
      <c r="K227" s="13"/>
      <c r="L227" s="192"/>
      <c r="M227" s="198"/>
      <c r="N227" s="199"/>
      <c r="O227" s="199"/>
      <c r="P227" s="199"/>
      <c r="Q227" s="199"/>
      <c r="R227" s="199"/>
      <c r="S227" s="199"/>
      <c r="T227" s="20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4" t="s">
        <v>138</v>
      </c>
      <c r="AU227" s="194" t="s">
        <v>89</v>
      </c>
      <c r="AV227" s="13" t="s">
        <v>89</v>
      </c>
      <c r="AW227" s="13" t="s">
        <v>42</v>
      </c>
      <c r="AX227" s="13" t="s">
        <v>87</v>
      </c>
      <c r="AY227" s="194" t="s">
        <v>128</v>
      </c>
    </row>
    <row r="228" s="2" customFormat="1" ht="21.75" customHeight="1">
      <c r="A228" s="38"/>
      <c r="B228" s="178"/>
      <c r="C228" s="217" t="s">
        <v>470</v>
      </c>
      <c r="D228" s="217" t="s">
        <v>366</v>
      </c>
      <c r="E228" s="218" t="s">
        <v>471</v>
      </c>
      <c r="F228" s="219" t="s">
        <v>472</v>
      </c>
      <c r="G228" s="220" t="s">
        <v>456</v>
      </c>
      <c r="H228" s="221">
        <v>16.16</v>
      </c>
      <c r="I228" s="222"/>
      <c r="J228" s="223">
        <f>ROUND(I228*H228,2)</f>
        <v>0</v>
      </c>
      <c r="K228" s="219" t="s">
        <v>135</v>
      </c>
      <c r="L228" s="224"/>
      <c r="M228" s="225" t="s">
        <v>3</v>
      </c>
      <c r="N228" s="226" t="s">
        <v>51</v>
      </c>
      <c r="O228" s="72"/>
      <c r="P228" s="188">
        <f>O228*H228</f>
        <v>0</v>
      </c>
      <c r="Q228" s="188">
        <v>0.070499999999999993</v>
      </c>
      <c r="R228" s="188">
        <f>Q228*H228</f>
        <v>1.1392799999999999</v>
      </c>
      <c r="S228" s="188">
        <v>0</v>
      </c>
      <c r="T228" s="18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0" t="s">
        <v>171</v>
      </c>
      <c r="AT228" s="190" t="s">
        <v>366</v>
      </c>
      <c r="AU228" s="190" t="s">
        <v>89</v>
      </c>
      <c r="AY228" s="18" t="s">
        <v>128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8" t="s">
        <v>87</v>
      </c>
      <c r="BK228" s="191">
        <f>ROUND(I228*H228,2)</f>
        <v>0</v>
      </c>
      <c r="BL228" s="18" t="s">
        <v>150</v>
      </c>
      <c r="BM228" s="190" t="s">
        <v>473</v>
      </c>
    </row>
    <row r="229" s="13" customFormat="1">
      <c r="A229" s="13"/>
      <c r="B229" s="192"/>
      <c r="C229" s="13"/>
      <c r="D229" s="193" t="s">
        <v>138</v>
      </c>
      <c r="E229" s="194" t="s">
        <v>3</v>
      </c>
      <c r="F229" s="195" t="s">
        <v>469</v>
      </c>
      <c r="G229" s="13"/>
      <c r="H229" s="196">
        <v>16</v>
      </c>
      <c r="I229" s="197"/>
      <c r="J229" s="13"/>
      <c r="K229" s="13"/>
      <c r="L229" s="192"/>
      <c r="M229" s="198"/>
      <c r="N229" s="199"/>
      <c r="O229" s="199"/>
      <c r="P229" s="199"/>
      <c r="Q229" s="199"/>
      <c r="R229" s="199"/>
      <c r="S229" s="199"/>
      <c r="T229" s="20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4" t="s">
        <v>138</v>
      </c>
      <c r="AU229" s="194" t="s">
        <v>89</v>
      </c>
      <c r="AV229" s="13" t="s">
        <v>89</v>
      </c>
      <c r="AW229" s="13" t="s">
        <v>42</v>
      </c>
      <c r="AX229" s="13" t="s">
        <v>87</v>
      </c>
      <c r="AY229" s="194" t="s">
        <v>128</v>
      </c>
    </row>
    <row r="230" s="13" customFormat="1">
      <c r="A230" s="13"/>
      <c r="B230" s="192"/>
      <c r="C230" s="13"/>
      <c r="D230" s="193" t="s">
        <v>138</v>
      </c>
      <c r="E230" s="13"/>
      <c r="F230" s="195" t="s">
        <v>474</v>
      </c>
      <c r="G230" s="13"/>
      <c r="H230" s="196">
        <v>16.16</v>
      </c>
      <c r="I230" s="197"/>
      <c r="J230" s="13"/>
      <c r="K230" s="13"/>
      <c r="L230" s="192"/>
      <c r="M230" s="198"/>
      <c r="N230" s="199"/>
      <c r="O230" s="199"/>
      <c r="P230" s="199"/>
      <c r="Q230" s="199"/>
      <c r="R230" s="199"/>
      <c r="S230" s="199"/>
      <c r="T230" s="20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4" t="s">
        <v>138</v>
      </c>
      <c r="AU230" s="194" t="s">
        <v>89</v>
      </c>
      <c r="AV230" s="13" t="s">
        <v>89</v>
      </c>
      <c r="AW230" s="13" t="s">
        <v>4</v>
      </c>
      <c r="AX230" s="13" t="s">
        <v>87</v>
      </c>
      <c r="AY230" s="194" t="s">
        <v>128</v>
      </c>
    </row>
    <row r="231" s="2" customFormat="1" ht="33" customHeight="1">
      <c r="A231" s="38"/>
      <c r="B231" s="178"/>
      <c r="C231" s="179" t="s">
        <v>475</v>
      </c>
      <c r="D231" s="179" t="s">
        <v>131</v>
      </c>
      <c r="E231" s="180" t="s">
        <v>476</v>
      </c>
      <c r="F231" s="181" t="s">
        <v>477</v>
      </c>
      <c r="G231" s="182" t="s">
        <v>392</v>
      </c>
      <c r="H231" s="183">
        <v>1</v>
      </c>
      <c r="I231" s="184"/>
      <c r="J231" s="185">
        <f>ROUND(I231*H231,2)</f>
        <v>0</v>
      </c>
      <c r="K231" s="181" t="s">
        <v>135</v>
      </c>
      <c r="L231" s="39"/>
      <c r="M231" s="186" t="s">
        <v>3</v>
      </c>
      <c r="N231" s="187" t="s">
        <v>51</v>
      </c>
      <c r="O231" s="72"/>
      <c r="P231" s="188">
        <f>O231*H231</f>
        <v>0</v>
      </c>
      <c r="Q231" s="188">
        <v>0.00167</v>
      </c>
      <c r="R231" s="188">
        <f>Q231*H231</f>
        <v>0.00167</v>
      </c>
      <c r="S231" s="188">
        <v>0</v>
      </c>
      <c r="T231" s="18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0" t="s">
        <v>150</v>
      </c>
      <c r="AT231" s="190" t="s">
        <v>131</v>
      </c>
      <c r="AU231" s="190" t="s">
        <v>89</v>
      </c>
      <c r="AY231" s="18" t="s">
        <v>128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8" t="s">
        <v>87</v>
      </c>
      <c r="BK231" s="191">
        <f>ROUND(I231*H231,2)</f>
        <v>0</v>
      </c>
      <c r="BL231" s="18" t="s">
        <v>150</v>
      </c>
      <c r="BM231" s="190" t="s">
        <v>478</v>
      </c>
    </row>
    <row r="232" s="13" customFormat="1">
      <c r="A232" s="13"/>
      <c r="B232" s="192"/>
      <c r="C232" s="13"/>
      <c r="D232" s="193" t="s">
        <v>138</v>
      </c>
      <c r="E232" s="194" t="s">
        <v>3</v>
      </c>
      <c r="F232" s="195" t="s">
        <v>479</v>
      </c>
      <c r="G232" s="13"/>
      <c r="H232" s="196">
        <v>1</v>
      </c>
      <c r="I232" s="197"/>
      <c r="J232" s="13"/>
      <c r="K232" s="13"/>
      <c r="L232" s="192"/>
      <c r="M232" s="198"/>
      <c r="N232" s="199"/>
      <c r="O232" s="199"/>
      <c r="P232" s="199"/>
      <c r="Q232" s="199"/>
      <c r="R232" s="199"/>
      <c r="S232" s="199"/>
      <c r="T232" s="20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4" t="s">
        <v>138</v>
      </c>
      <c r="AU232" s="194" t="s">
        <v>89</v>
      </c>
      <c r="AV232" s="13" t="s">
        <v>89</v>
      </c>
      <c r="AW232" s="13" t="s">
        <v>42</v>
      </c>
      <c r="AX232" s="13" t="s">
        <v>87</v>
      </c>
      <c r="AY232" s="194" t="s">
        <v>128</v>
      </c>
    </row>
    <row r="233" s="2" customFormat="1" ht="16.5" customHeight="1">
      <c r="A233" s="38"/>
      <c r="B233" s="178"/>
      <c r="C233" s="217" t="s">
        <v>480</v>
      </c>
      <c r="D233" s="217" t="s">
        <v>366</v>
      </c>
      <c r="E233" s="218" t="s">
        <v>481</v>
      </c>
      <c r="F233" s="219" t="s">
        <v>482</v>
      </c>
      <c r="G233" s="220" t="s">
        <v>392</v>
      </c>
      <c r="H233" s="221">
        <v>1</v>
      </c>
      <c r="I233" s="222"/>
      <c r="J233" s="223">
        <f>ROUND(I233*H233,2)</f>
        <v>0</v>
      </c>
      <c r="K233" s="219" t="s">
        <v>3</v>
      </c>
      <c r="L233" s="224"/>
      <c r="M233" s="225" t="s">
        <v>3</v>
      </c>
      <c r="N233" s="226" t="s">
        <v>51</v>
      </c>
      <c r="O233" s="72"/>
      <c r="P233" s="188">
        <f>O233*H233</f>
        <v>0</v>
      </c>
      <c r="Q233" s="188">
        <v>0.016299999999999999</v>
      </c>
      <c r="R233" s="188">
        <f>Q233*H233</f>
        <v>0.016299999999999999</v>
      </c>
      <c r="S233" s="188">
        <v>0</v>
      </c>
      <c r="T233" s="18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0" t="s">
        <v>171</v>
      </c>
      <c r="AT233" s="190" t="s">
        <v>366</v>
      </c>
      <c r="AU233" s="190" t="s">
        <v>89</v>
      </c>
      <c r="AY233" s="18" t="s">
        <v>128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87</v>
      </c>
      <c r="BK233" s="191">
        <f>ROUND(I233*H233,2)</f>
        <v>0</v>
      </c>
      <c r="BL233" s="18" t="s">
        <v>150</v>
      </c>
      <c r="BM233" s="190" t="s">
        <v>483</v>
      </c>
    </row>
    <row r="234" s="13" customFormat="1">
      <c r="A234" s="13"/>
      <c r="B234" s="192"/>
      <c r="C234" s="13"/>
      <c r="D234" s="193" t="s">
        <v>138</v>
      </c>
      <c r="E234" s="194" t="s">
        <v>3</v>
      </c>
      <c r="F234" s="195" t="s">
        <v>479</v>
      </c>
      <c r="G234" s="13"/>
      <c r="H234" s="196">
        <v>1</v>
      </c>
      <c r="I234" s="197"/>
      <c r="J234" s="13"/>
      <c r="K234" s="13"/>
      <c r="L234" s="192"/>
      <c r="M234" s="198"/>
      <c r="N234" s="199"/>
      <c r="O234" s="199"/>
      <c r="P234" s="199"/>
      <c r="Q234" s="199"/>
      <c r="R234" s="199"/>
      <c r="S234" s="199"/>
      <c r="T234" s="20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4" t="s">
        <v>138</v>
      </c>
      <c r="AU234" s="194" t="s">
        <v>89</v>
      </c>
      <c r="AV234" s="13" t="s">
        <v>89</v>
      </c>
      <c r="AW234" s="13" t="s">
        <v>42</v>
      </c>
      <c r="AX234" s="13" t="s">
        <v>87</v>
      </c>
      <c r="AY234" s="194" t="s">
        <v>128</v>
      </c>
    </row>
    <row r="235" s="2" customFormat="1" ht="33" customHeight="1">
      <c r="A235" s="38"/>
      <c r="B235" s="178"/>
      <c r="C235" s="179" t="s">
        <v>484</v>
      </c>
      <c r="D235" s="179" t="s">
        <v>131</v>
      </c>
      <c r="E235" s="180" t="s">
        <v>485</v>
      </c>
      <c r="F235" s="181" t="s">
        <v>486</v>
      </c>
      <c r="G235" s="182" t="s">
        <v>392</v>
      </c>
      <c r="H235" s="183">
        <v>6</v>
      </c>
      <c r="I235" s="184"/>
      <c r="J235" s="185">
        <f>ROUND(I235*H235,2)</f>
        <v>0</v>
      </c>
      <c r="K235" s="181" t="s">
        <v>135</v>
      </c>
      <c r="L235" s="39"/>
      <c r="M235" s="186" t="s">
        <v>3</v>
      </c>
      <c r="N235" s="187" t="s">
        <v>51</v>
      </c>
      <c r="O235" s="72"/>
      <c r="P235" s="188">
        <f>O235*H235</f>
        <v>0</v>
      </c>
      <c r="Q235" s="188">
        <v>0.00296</v>
      </c>
      <c r="R235" s="188">
        <f>Q235*H235</f>
        <v>0.017759999999999998</v>
      </c>
      <c r="S235" s="188">
        <v>0</v>
      </c>
      <c r="T235" s="18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0" t="s">
        <v>150</v>
      </c>
      <c r="AT235" s="190" t="s">
        <v>131</v>
      </c>
      <c r="AU235" s="190" t="s">
        <v>89</v>
      </c>
      <c r="AY235" s="18" t="s">
        <v>128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8" t="s">
        <v>87</v>
      </c>
      <c r="BK235" s="191">
        <f>ROUND(I235*H235,2)</f>
        <v>0</v>
      </c>
      <c r="BL235" s="18" t="s">
        <v>150</v>
      </c>
      <c r="BM235" s="190" t="s">
        <v>487</v>
      </c>
    </row>
    <row r="236" s="13" customFormat="1">
      <c r="A236" s="13"/>
      <c r="B236" s="192"/>
      <c r="C236" s="13"/>
      <c r="D236" s="193" t="s">
        <v>138</v>
      </c>
      <c r="E236" s="194" t="s">
        <v>3</v>
      </c>
      <c r="F236" s="195" t="s">
        <v>488</v>
      </c>
      <c r="G236" s="13"/>
      <c r="H236" s="196">
        <v>6</v>
      </c>
      <c r="I236" s="197"/>
      <c r="J236" s="13"/>
      <c r="K236" s="13"/>
      <c r="L236" s="192"/>
      <c r="M236" s="198"/>
      <c r="N236" s="199"/>
      <c r="O236" s="199"/>
      <c r="P236" s="199"/>
      <c r="Q236" s="199"/>
      <c r="R236" s="199"/>
      <c r="S236" s="199"/>
      <c r="T236" s="20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4" t="s">
        <v>138</v>
      </c>
      <c r="AU236" s="194" t="s">
        <v>89</v>
      </c>
      <c r="AV236" s="13" t="s">
        <v>89</v>
      </c>
      <c r="AW236" s="13" t="s">
        <v>42</v>
      </c>
      <c r="AX236" s="13" t="s">
        <v>87</v>
      </c>
      <c r="AY236" s="194" t="s">
        <v>128</v>
      </c>
    </row>
    <row r="237" s="2" customFormat="1" ht="16.5" customHeight="1">
      <c r="A237" s="38"/>
      <c r="B237" s="178"/>
      <c r="C237" s="217" t="s">
        <v>489</v>
      </c>
      <c r="D237" s="217" t="s">
        <v>366</v>
      </c>
      <c r="E237" s="218" t="s">
        <v>490</v>
      </c>
      <c r="F237" s="219" t="s">
        <v>491</v>
      </c>
      <c r="G237" s="220" t="s">
        <v>392</v>
      </c>
      <c r="H237" s="221">
        <v>6</v>
      </c>
      <c r="I237" s="222"/>
      <c r="J237" s="223">
        <f>ROUND(I237*H237,2)</f>
        <v>0</v>
      </c>
      <c r="K237" s="219" t="s">
        <v>3</v>
      </c>
      <c r="L237" s="224"/>
      <c r="M237" s="225" t="s">
        <v>3</v>
      </c>
      <c r="N237" s="226" t="s">
        <v>51</v>
      </c>
      <c r="O237" s="72"/>
      <c r="P237" s="188">
        <f>O237*H237</f>
        <v>0</v>
      </c>
      <c r="Q237" s="188">
        <v>0.0195</v>
      </c>
      <c r="R237" s="188">
        <f>Q237*H237</f>
        <v>0.11699999999999999</v>
      </c>
      <c r="S237" s="188">
        <v>0</v>
      </c>
      <c r="T237" s="18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0" t="s">
        <v>171</v>
      </c>
      <c r="AT237" s="190" t="s">
        <v>366</v>
      </c>
      <c r="AU237" s="190" t="s">
        <v>89</v>
      </c>
      <c r="AY237" s="18" t="s">
        <v>128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8" t="s">
        <v>87</v>
      </c>
      <c r="BK237" s="191">
        <f>ROUND(I237*H237,2)</f>
        <v>0</v>
      </c>
      <c r="BL237" s="18" t="s">
        <v>150</v>
      </c>
      <c r="BM237" s="190" t="s">
        <v>492</v>
      </c>
    </row>
    <row r="238" s="13" customFormat="1">
      <c r="A238" s="13"/>
      <c r="B238" s="192"/>
      <c r="C238" s="13"/>
      <c r="D238" s="193" t="s">
        <v>138</v>
      </c>
      <c r="E238" s="194" t="s">
        <v>3</v>
      </c>
      <c r="F238" s="195" t="s">
        <v>488</v>
      </c>
      <c r="G238" s="13"/>
      <c r="H238" s="196">
        <v>6</v>
      </c>
      <c r="I238" s="197"/>
      <c r="J238" s="13"/>
      <c r="K238" s="13"/>
      <c r="L238" s="192"/>
      <c r="M238" s="198"/>
      <c r="N238" s="199"/>
      <c r="O238" s="199"/>
      <c r="P238" s="199"/>
      <c r="Q238" s="199"/>
      <c r="R238" s="199"/>
      <c r="S238" s="199"/>
      <c r="T238" s="20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4" t="s">
        <v>138</v>
      </c>
      <c r="AU238" s="194" t="s">
        <v>89</v>
      </c>
      <c r="AV238" s="13" t="s">
        <v>89</v>
      </c>
      <c r="AW238" s="13" t="s">
        <v>42</v>
      </c>
      <c r="AX238" s="13" t="s">
        <v>87</v>
      </c>
      <c r="AY238" s="194" t="s">
        <v>128</v>
      </c>
    </row>
    <row r="239" s="2" customFormat="1" ht="44.25" customHeight="1">
      <c r="A239" s="38"/>
      <c r="B239" s="178"/>
      <c r="C239" s="179" t="s">
        <v>493</v>
      </c>
      <c r="D239" s="179" t="s">
        <v>131</v>
      </c>
      <c r="E239" s="180" t="s">
        <v>494</v>
      </c>
      <c r="F239" s="181" t="s">
        <v>495</v>
      </c>
      <c r="G239" s="182" t="s">
        <v>392</v>
      </c>
      <c r="H239" s="183">
        <v>9</v>
      </c>
      <c r="I239" s="184"/>
      <c r="J239" s="185">
        <f>ROUND(I239*H239,2)</f>
        <v>0</v>
      </c>
      <c r="K239" s="181" t="s">
        <v>135</v>
      </c>
      <c r="L239" s="39"/>
      <c r="M239" s="186" t="s">
        <v>3</v>
      </c>
      <c r="N239" s="187" t="s">
        <v>51</v>
      </c>
      <c r="O239" s="72"/>
      <c r="P239" s="188">
        <f>O239*H239</f>
        <v>0</v>
      </c>
      <c r="Q239" s="188">
        <v>0</v>
      </c>
      <c r="R239" s="188">
        <f>Q239*H239</f>
        <v>0</v>
      </c>
      <c r="S239" s="188">
        <v>0</v>
      </c>
      <c r="T239" s="18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0" t="s">
        <v>150</v>
      </c>
      <c r="AT239" s="190" t="s">
        <v>131</v>
      </c>
      <c r="AU239" s="190" t="s">
        <v>89</v>
      </c>
      <c r="AY239" s="18" t="s">
        <v>128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8" t="s">
        <v>87</v>
      </c>
      <c r="BK239" s="191">
        <f>ROUND(I239*H239,2)</f>
        <v>0</v>
      </c>
      <c r="BL239" s="18" t="s">
        <v>150</v>
      </c>
      <c r="BM239" s="190" t="s">
        <v>496</v>
      </c>
    </row>
    <row r="240" s="13" customFormat="1">
      <c r="A240" s="13"/>
      <c r="B240" s="192"/>
      <c r="C240" s="13"/>
      <c r="D240" s="193" t="s">
        <v>138</v>
      </c>
      <c r="E240" s="194" t="s">
        <v>3</v>
      </c>
      <c r="F240" s="195" t="s">
        <v>497</v>
      </c>
      <c r="G240" s="13"/>
      <c r="H240" s="196">
        <v>9</v>
      </c>
      <c r="I240" s="197"/>
      <c r="J240" s="13"/>
      <c r="K240" s="13"/>
      <c r="L240" s="192"/>
      <c r="M240" s="198"/>
      <c r="N240" s="199"/>
      <c r="O240" s="199"/>
      <c r="P240" s="199"/>
      <c r="Q240" s="199"/>
      <c r="R240" s="199"/>
      <c r="S240" s="199"/>
      <c r="T240" s="20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4" t="s">
        <v>138</v>
      </c>
      <c r="AU240" s="194" t="s">
        <v>89</v>
      </c>
      <c r="AV240" s="13" t="s">
        <v>89</v>
      </c>
      <c r="AW240" s="13" t="s">
        <v>42</v>
      </c>
      <c r="AX240" s="13" t="s">
        <v>87</v>
      </c>
      <c r="AY240" s="194" t="s">
        <v>128</v>
      </c>
    </row>
    <row r="241" s="2" customFormat="1" ht="16.5" customHeight="1">
      <c r="A241" s="38"/>
      <c r="B241" s="178"/>
      <c r="C241" s="217" t="s">
        <v>498</v>
      </c>
      <c r="D241" s="217" t="s">
        <v>366</v>
      </c>
      <c r="E241" s="218" t="s">
        <v>499</v>
      </c>
      <c r="F241" s="219" t="s">
        <v>500</v>
      </c>
      <c r="G241" s="220" t="s">
        <v>392</v>
      </c>
      <c r="H241" s="221">
        <v>3</v>
      </c>
      <c r="I241" s="222"/>
      <c r="J241" s="223">
        <f>ROUND(I241*H241,2)</f>
        <v>0</v>
      </c>
      <c r="K241" s="219" t="s">
        <v>3</v>
      </c>
      <c r="L241" s="224"/>
      <c r="M241" s="225" t="s">
        <v>3</v>
      </c>
      <c r="N241" s="226" t="s">
        <v>51</v>
      </c>
      <c r="O241" s="72"/>
      <c r="P241" s="188">
        <f>O241*H241</f>
        <v>0</v>
      </c>
      <c r="Q241" s="188">
        <v>0.040000000000000001</v>
      </c>
      <c r="R241" s="188">
        <f>Q241*H241</f>
        <v>0.12</v>
      </c>
      <c r="S241" s="188">
        <v>0</v>
      </c>
      <c r="T241" s="18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0" t="s">
        <v>171</v>
      </c>
      <c r="AT241" s="190" t="s">
        <v>366</v>
      </c>
      <c r="AU241" s="190" t="s">
        <v>89</v>
      </c>
      <c r="AY241" s="18" t="s">
        <v>128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8" t="s">
        <v>87</v>
      </c>
      <c r="BK241" s="191">
        <f>ROUND(I241*H241,2)</f>
        <v>0</v>
      </c>
      <c r="BL241" s="18" t="s">
        <v>150</v>
      </c>
      <c r="BM241" s="190" t="s">
        <v>501</v>
      </c>
    </row>
    <row r="242" s="13" customFormat="1">
      <c r="A242" s="13"/>
      <c r="B242" s="192"/>
      <c r="C242" s="13"/>
      <c r="D242" s="193" t="s">
        <v>138</v>
      </c>
      <c r="E242" s="194" t="s">
        <v>3</v>
      </c>
      <c r="F242" s="195" t="s">
        <v>502</v>
      </c>
      <c r="G242" s="13"/>
      <c r="H242" s="196">
        <v>3</v>
      </c>
      <c r="I242" s="197"/>
      <c r="J242" s="13"/>
      <c r="K242" s="13"/>
      <c r="L242" s="192"/>
      <c r="M242" s="198"/>
      <c r="N242" s="199"/>
      <c r="O242" s="199"/>
      <c r="P242" s="199"/>
      <c r="Q242" s="199"/>
      <c r="R242" s="199"/>
      <c r="S242" s="199"/>
      <c r="T242" s="20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4" t="s">
        <v>138</v>
      </c>
      <c r="AU242" s="194" t="s">
        <v>89</v>
      </c>
      <c r="AV242" s="13" t="s">
        <v>89</v>
      </c>
      <c r="AW242" s="13" t="s">
        <v>42</v>
      </c>
      <c r="AX242" s="13" t="s">
        <v>87</v>
      </c>
      <c r="AY242" s="194" t="s">
        <v>128</v>
      </c>
    </row>
    <row r="243" s="2" customFormat="1" ht="16.5" customHeight="1">
      <c r="A243" s="38"/>
      <c r="B243" s="178"/>
      <c r="C243" s="217" t="s">
        <v>503</v>
      </c>
      <c r="D243" s="217" t="s">
        <v>366</v>
      </c>
      <c r="E243" s="218" t="s">
        <v>504</v>
      </c>
      <c r="F243" s="219" t="s">
        <v>505</v>
      </c>
      <c r="G243" s="220" t="s">
        <v>392</v>
      </c>
      <c r="H243" s="221">
        <v>3</v>
      </c>
      <c r="I243" s="222"/>
      <c r="J243" s="223">
        <f>ROUND(I243*H243,2)</f>
        <v>0</v>
      </c>
      <c r="K243" s="219" t="s">
        <v>3</v>
      </c>
      <c r="L243" s="224"/>
      <c r="M243" s="225" t="s">
        <v>3</v>
      </c>
      <c r="N243" s="226" t="s">
        <v>51</v>
      </c>
      <c r="O243" s="72"/>
      <c r="P243" s="188">
        <f>O243*H243</f>
        <v>0</v>
      </c>
      <c r="Q243" s="188">
        <v>0.017600000000000001</v>
      </c>
      <c r="R243" s="188">
        <f>Q243*H243</f>
        <v>0.0528</v>
      </c>
      <c r="S243" s="188">
        <v>0</v>
      </c>
      <c r="T243" s="18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0" t="s">
        <v>171</v>
      </c>
      <c r="AT243" s="190" t="s">
        <v>366</v>
      </c>
      <c r="AU243" s="190" t="s">
        <v>89</v>
      </c>
      <c r="AY243" s="18" t="s">
        <v>128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87</v>
      </c>
      <c r="BK243" s="191">
        <f>ROUND(I243*H243,2)</f>
        <v>0</v>
      </c>
      <c r="BL243" s="18" t="s">
        <v>150</v>
      </c>
      <c r="BM243" s="190" t="s">
        <v>506</v>
      </c>
    </row>
    <row r="244" s="13" customFormat="1">
      <c r="A244" s="13"/>
      <c r="B244" s="192"/>
      <c r="C244" s="13"/>
      <c r="D244" s="193" t="s">
        <v>138</v>
      </c>
      <c r="E244" s="194" t="s">
        <v>3</v>
      </c>
      <c r="F244" s="195" t="s">
        <v>502</v>
      </c>
      <c r="G244" s="13"/>
      <c r="H244" s="196">
        <v>3</v>
      </c>
      <c r="I244" s="197"/>
      <c r="J244" s="13"/>
      <c r="K244" s="13"/>
      <c r="L244" s="192"/>
      <c r="M244" s="198"/>
      <c r="N244" s="199"/>
      <c r="O244" s="199"/>
      <c r="P244" s="199"/>
      <c r="Q244" s="199"/>
      <c r="R244" s="199"/>
      <c r="S244" s="199"/>
      <c r="T244" s="20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4" t="s">
        <v>138</v>
      </c>
      <c r="AU244" s="194" t="s">
        <v>89</v>
      </c>
      <c r="AV244" s="13" t="s">
        <v>89</v>
      </c>
      <c r="AW244" s="13" t="s">
        <v>42</v>
      </c>
      <c r="AX244" s="13" t="s">
        <v>87</v>
      </c>
      <c r="AY244" s="194" t="s">
        <v>128</v>
      </c>
    </row>
    <row r="245" s="2" customFormat="1" ht="21.75" customHeight="1">
      <c r="A245" s="38"/>
      <c r="B245" s="178"/>
      <c r="C245" s="217" t="s">
        <v>507</v>
      </c>
      <c r="D245" s="217" t="s">
        <v>366</v>
      </c>
      <c r="E245" s="218" t="s">
        <v>508</v>
      </c>
      <c r="F245" s="219" t="s">
        <v>509</v>
      </c>
      <c r="G245" s="220" t="s">
        <v>392</v>
      </c>
      <c r="H245" s="221">
        <v>2</v>
      </c>
      <c r="I245" s="222"/>
      <c r="J245" s="223">
        <f>ROUND(I245*H245,2)</f>
        <v>0</v>
      </c>
      <c r="K245" s="219" t="s">
        <v>135</v>
      </c>
      <c r="L245" s="224"/>
      <c r="M245" s="225" t="s">
        <v>3</v>
      </c>
      <c r="N245" s="226" t="s">
        <v>51</v>
      </c>
      <c r="O245" s="72"/>
      <c r="P245" s="188">
        <f>O245*H245</f>
        <v>0</v>
      </c>
      <c r="Q245" s="188">
        <v>0.029999999999999999</v>
      </c>
      <c r="R245" s="188">
        <f>Q245*H245</f>
        <v>0.059999999999999998</v>
      </c>
      <c r="S245" s="188">
        <v>0</v>
      </c>
      <c r="T245" s="18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0" t="s">
        <v>171</v>
      </c>
      <c r="AT245" s="190" t="s">
        <v>366</v>
      </c>
      <c r="AU245" s="190" t="s">
        <v>89</v>
      </c>
      <c r="AY245" s="18" t="s">
        <v>128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87</v>
      </c>
      <c r="BK245" s="191">
        <f>ROUND(I245*H245,2)</f>
        <v>0</v>
      </c>
      <c r="BL245" s="18" t="s">
        <v>150</v>
      </c>
      <c r="BM245" s="190" t="s">
        <v>510</v>
      </c>
    </row>
    <row r="246" s="13" customFormat="1">
      <c r="A246" s="13"/>
      <c r="B246" s="192"/>
      <c r="C246" s="13"/>
      <c r="D246" s="193" t="s">
        <v>138</v>
      </c>
      <c r="E246" s="194" t="s">
        <v>3</v>
      </c>
      <c r="F246" s="195" t="s">
        <v>511</v>
      </c>
      <c r="G246" s="13"/>
      <c r="H246" s="196">
        <v>2</v>
      </c>
      <c r="I246" s="197"/>
      <c r="J246" s="13"/>
      <c r="K246" s="13"/>
      <c r="L246" s="192"/>
      <c r="M246" s="198"/>
      <c r="N246" s="199"/>
      <c r="O246" s="199"/>
      <c r="P246" s="199"/>
      <c r="Q246" s="199"/>
      <c r="R246" s="199"/>
      <c r="S246" s="199"/>
      <c r="T246" s="20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4" t="s">
        <v>138</v>
      </c>
      <c r="AU246" s="194" t="s">
        <v>89</v>
      </c>
      <c r="AV246" s="13" t="s">
        <v>89</v>
      </c>
      <c r="AW246" s="13" t="s">
        <v>42</v>
      </c>
      <c r="AX246" s="13" t="s">
        <v>87</v>
      </c>
      <c r="AY246" s="194" t="s">
        <v>128</v>
      </c>
    </row>
    <row r="247" s="2" customFormat="1" ht="21.75" customHeight="1">
      <c r="A247" s="38"/>
      <c r="B247" s="178"/>
      <c r="C247" s="217" t="s">
        <v>512</v>
      </c>
      <c r="D247" s="217" t="s">
        <v>366</v>
      </c>
      <c r="E247" s="218" t="s">
        <v>513</v>
      </c>
      <c r="F247" s="219" t="s">
        <v>514</v>
      </c>
      <c r="G247" s="220" t="s">
        <v>392</v>
      </c>
      <c r="H247" s="221">
        <v>1</v>
      </c>
      <c r="I247" s="222"/>
      <c r="J247" s="223">
        <f>ROUND(I247*H247,2)</f>
        <v>0</v>
      </c>
      <c r="K247" s="219" t="s">
        <v>135</v>
      </c>
      <c r="L247" s="224"/>
      <c r="M247" s="225" t="s">
        <v>3</v>
      </c>
      <c r="N247" s="226" t="s">
        <v>51</v>
      </c>
      <c r="O247" s="72"/>
      <c r="P247" s="188">
        <f>O247*H247</f>
        <v>0</v>
      </c>
      <c r="Q247" s="188">
        <v>0.031600000000000003</v>
      </c>
      <c r="R247" s="188">
        <f>Q247*H247</f>
        <v>0.031600000000000003</v>
      </c>
      <c r="S247" s="188">
        <v>0</v>
      </c>
      <c r="T247" s="18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0" t="s">
        <v>171</v>
      </c>
      <c r="AT247" s="190" t="s">
        <v>366</v>
      </c>
      <c r="AU247" s="190" t="s">
        <v>89</v>
      </c>
      <c r="AY247" s="18" t="s">
        <v>128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8" t="s">
        <v>87</v>
      </c>
      <c r="BK247" s="191">
        <f>ROUND(I247*H247,2)</f>
        <v>0</v>
      </c>
      <c r="BL247" s="18" t="s">
        <v>150</v>
      </c>
      <c r="BM247" s="190" t="s">
        <v>515</v>
      </c>
    </row>
    <row r="248" s="13" customFormat="1">
      <c r="A248" s="13"/>
      <c r="B248" s="192"/>
      <c r="C248" s="13"/>
      <c r="D248" s="193" t="s">
        <v>138</v>
      </c>
      <c r="E248" s="194" t="s">
        <v>3</v>
      </c>
      <c r="F248" s="195" t="s">
        <v>479</v>
      </c>
      <c r="G248" s="13"/>
      <c r="H248" s="196">
        <v>1</v>
      </c>
      <c r="I248" s="197"/>
      <c r="J248" s="13"/>
      <c r="K248" s="13"/>
      <c r="L248" s="192"/>
      <c r="M248" s="198"/>
      <c r="N248" s="199"/>
      <c r="O248" s="199"/>
      <c r="P248" s="199"/>
      <c r="Q248" s="199"/>
      <c r="R248" s="199"/>
      <c r="S248" s="199"/>
      <c r="T248" s="20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4" t="s">
        <v>138</v>
      </c>
      <c r="AU248" s="194" t="s">
        <v>89</v>
      </c>
      <c r="AV248" s="13" t="s">
        <v>89</v>
      </c>
      <c r="AW248" s="13" t="s">
        <v>42</v>
      </c>
      <c r="AX248" s="13" t="s">
        <v>87</v>
      </c>
      <c r="AY248" s="194" t="s">
        <v>128</v>
      </c>
    </row>
    <row r="249" s="2" customFormat="1" ht="33" customHeight="1">
      <c r="A249" s="38"/>
      <c r="B249" s="178"/>
      <c r="C249" s="179" t="s">
        <v>516</v>
      </c>
      <c r="D249" s="179" t="s">
        <v>131</v>
      </c>
      <c r="E249" s="180" t="s">
        <v>517</v>
      </c>
      <c r="F249" s="181" t="s">
        <v>518</v>
      </c>
      <c r="G249" s="182" t="s">
        <v>392</v>
      </c>
      <c r="H249" s="183">
        <v>7</v>
      </c>
      <c r="I249" s="184"/>
      <c r="J249" s="185">
        <f>ROUND(I249*H249,2)</f>
        <v>0</v>
      </c>
      <c r="K249" s="181" t="s">
        <v>135</v>
      </c>
      <c r="L249" s="39"/>
      <c r="M249" s="186" t="s">
        <v>3</v>
      </c>
      <c r="N249" s="187" t="s">
        <v>51</v>
      </c>
      <c r="O249" s="72"/>
      <c r="P249" s="188">
        <f>O249*H249</f>
        <v>0</v>
      </c>
      <c r="Q249" s="188">
        <v>0.0050499999999999998</v>
      </c>
      <c r="R249" s="188">
        <f>Q249*H249</f>
        <v>0.035349999999999999</v>
      </c>
      <c r="S249" s="188">
        <v>0</v>
      </c>
      <c r="T249" s="18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0" t="s">
        <v>150</v>
      </c>
      <c r="AT249" s="190" t="s">
        <v>131</v>
      </c>
      <c r="AU249" s="190" t="s">
        <v>89</v>
      </c>
      <c r="AY249" s="18" t="s">
        <v>128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87</v>
      </c>
      <c r="BK249" s="191">
        <f>ROUND(I249*H249,2)</f>
        <v>0</v>
      </c>
      <c r="BL249" s="18" t="s">
        <v>150</v>
      </c>
      <c r="BM249" s="190" t="s">
        <v>519</v>
      </c>
    </row>
    <row r="250" s="13" customFormat="1">
      <c r="A250" s="13"/>
      <c r="B250" s="192"/>
      <c r="C250" s="13"/>
      <c r="D250" s="193" t="s">
        <v>138</v>
      </c>
      <c r="E250" s="194" t="s">
        <v>3</v>
      </c>
      <c r="F250" s="195" t="s">
        <v>520</v>
      </c>
      <c r="G250" s="13"/>
      <c r="H250" s="196">
        <v>7</v>
      </c>
      <c r="I250" s="197"/>
      <c r="J250" s="13"/>
      <c r="K250" s="13"/>
      <c r="L250" s="192"/>
      <c r="M250" s="198"/>
      <c r="N250" s="199"/>
      <c r="O250" s="199"/>
      <c r="P250" s="199"/>
      <c r="Q250" s="199"/>
      <c r="R250" s="199"/>
      <c r="S250" s="199"/>
      <c r="T250" s="20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4" t="s">
        <v>138</v>
      </c>
      <c r="AU250" s="194" t="s">
        <v>89</v>
      </c>
      <c r="AV250" s="13" t="s">
        <v>89</v>
      </c>
      <c r="AW250" s="13" t="s">
        <v>42</v>
      </c>
      <c r="AX250" s="13" t="s">
        <v>87</v>
      </c>
      <c r="AY250" s="194" t="s">
        <v>128</v>
      </c>
    </row>
    <row r="251" s="2" customFormat="1" ht="16.5" customHeight="1">
      <c r="A251" s="38"/>
      <c r="B251" s="178"/>
      <c r="C251" s="217" t="s">
        <v>521</v>
      </c>
      <c r="D251" s="217" t="s">
        <v>366</v>
      </c>
      <c r="E251" s="218" t="s">
        <v>522</v>
      </c>
      <c r="F251" s="219" t="s">
        <v>523</v>
      </c>
      <c r="G251" s="220" t="s">
        <v>392</v>
      </c>
      <c r="H251" s="221">
        <v>3</v>
      </c>
      <c r="I251" s="222"/>
      <c r="J251" s="223">
        <f>ROUND(I251*H251,2)</f>
        <v>0</v>
      </c>
      <c r="K251" s="219" t="s">
        <v>3</v>
      </c>
      <c r="L251" s="224"/>
      <c r="M251" s="225" t="s">
        <v>3</v>
      </c>
      <c r="N251" s="226" t="s">
        <v>51</v>
      </c>
      <c r="O251" s="72"/>
      <c r="P251" s="188">
        <f>O251*H251</f>
        <v>0</v>
      </c>
      <c r="Q251" s="188">
        <v>0.16500000000000001</v>
      </c>
      <c r="R251" s="188">
        <f>Q251*H251</f>
        <v>0.495</v>
      </c>
      <c r="S251" s="188">
        <v>0</v>
      </c>
      <c r="T251" s="18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0" t="s">
        <v>171</v>
      </c>
      <c r="AT251" s="190" t="s">
        <v>366</v>
      </c>
      <c r="AU251" s="190" t="s">
        <v>89</v>
      </c>
      <c r="AY251" s="18" t="s">
        <v>128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8" t="s">
        <v>87</v>
      </c>
      <c r="BK251" s="191">
        <f>ROUND(I251*H251,2)</f>
        <v>0</v>
      </c>
      <c r="BL251" s="18" t="s">
        <v>150</v>
      </c>
      <c r="BM251" s="190" t="s">
        <v>524</v>
      </c>
    </row>
    <row r="252" s="13" customFormat="1">
      <c r="A252" s="13"/>
      <c r="B252" s="192"/>
      <c r="C252" s="13"/>
      <c r="D252" s="193" t="s">
        <v>138</v>
      </c>
      <c r="E252" s="194" t="s">
        <v>3</v>
      </c>
      <c r="F252" s="195" t="s">
        <v>502</v>
      </c>
      <c r="G252" s="13"/>
      <c r="H252" s="196">
        <v>3</v>
      </c>
      <c r="I252" s="197"/>
      <c r="J252" s="13"/>
      <c r="K252" s="13"/>
      <c r="L252" s="192"/>
      <c r="M252" s="198"/>
      <c r="N252" s="199"/>
      <c r="O252" s="199"/>
      <c r="P252" s="199"/>
      <c r="Q252" s="199"/>
      <c r="R252" s="199"/>
      <c r="S252" s="199"/>
      <c r="T252" s="20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4" t="s">
        <v>138</v>
      </c>
      <c r="AU252" s="194" t="s">
        <v>89</v>
      </c>
      <c r="AV252" s="13" t="s">
        <v>89</v>
      </c>
      <c r="AW252" s="13" t="s">
        <v>42</v>
      </c>
      <c r="AX252" s="13" t="s">
        <v>87</v>
      </c>
      <c r="AY252" s="194" t="s">
        <v>128</v>
      </c>
    </row>
    <row r="253" s="2" customFormat="1" ht="16.5" customHeight="1">
      <c r="A253" s="38"/>
      <c r="B253" s="178"/>
      <c r="C253" s="217" t="s">
        <v>525</v>
      </c>
      <c r="D253" s="217" t="s">
        <v>366</v>
      </c>
      <c r="E253" s="218" t="s">
        <v>526</v>
      </c>
      <c r="F253" s="219" t="s">
        <v>527</v>
      </c>
      <c r="G253" s="220" t="s">
        <v>392</v>
      </c>
      <c r="H253" s="221">
        <v>4</v>
      </c>
      <c r="I253" s="222"/>
      <c r="J253" s="223">
        <f>ROUND(I253*H253,2)</f>
        <v>0</v>
      </c>
      <c r="K253" s="219" t="s">
        <v>3</v>
      </c>
      <c r="L253" s="224"/>
      <c r="M253" s="225" t="s">
        <v>3</v>
      </c>
      <c r="N253" s="226" t="s">
        <v>51</v>
      </c>
      <c r="O253" s="72"/>
      <c r="P253" s="188">
        <f>O253*H253</f>
        <v>0</v>
      </c>
      <c r="Q253" s="188">
        <v>0.035000000000000003</v>
      </c>
      <c r="R253" s="188">
        <f>Q253*H253</f>
        <v>0.14000000000000001</v>
      </c>
      <c r="S253" s="188">
        <v>0</v>
      </c>
      <c r="T253" s="18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90" t="s">
        <v>171</v>
      </c>
      <c r="AT253" s="190" t="s">
        <v>366</v>
      </c>
      <c r="AU253" s="190" t="s">
        <v>89</v>
      </c>
      <c r="AY253" s="18" t="s">
        <v>128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8" t="s">
        <v>87</v>
      </c>
      <c r="BK253" s="191">
        <f>ROUND(I253*H253,2)</f>
        <v>0</v>
      </c>
      <c r="BL253" s="18" t="s">
        <v>150</v>
      </c>
      <c r="BM253" s="190" t="s">
        <v>528</v>
      </c>
    </row>
    <row r="254" s="13" customFormat="1">
      <c r="A254" s="13"/>
      <c r="B254" s="192"/>
      <c r="C254" s="13"/>
      <c r="D254" s="193" t="s">
        <v>138</v>
      </c>
      <c r="E254" s="194" t="s">
        <v>3</v>
      </c>
      <c r="F254" s="195" t="s">
        <v>529</v>
      </c>
      <c r="G254" s="13"/>
      <c r="H254" s="196">
        <v>4</v>
      </c>
      <c r="I254" s="197"/>
      <c r="J254" s="13"/>
      <c r="K254" s="13"/>
      <c r="L254" s="192"/>
      <c r="M254" s="198"/>
      <c r="N254" s="199"/>
      <c r="O254" s="199"/>
      <c r="P254" s="199"/>
      <c r="Q254" s="199"/>
      <c r="R254" s="199"/>
      <c r="S254" s="199"/>
      <c r="T254" s="20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4" t="s">
        <v>138</v>
      </c>
      <c r="AU254" s="194" t="s">
        <v>89</v>
      </c>
      <c r="AV254" s="13" t="s">
        <v>89</v>
      </c>
      <c r="AW254" s="13" t="s">
        <v>42</v>
      </c>
      <c r="AX254" s="13" t="s">
        <v>87</v>
      </c>
      <c r="AY254" s="194" t="s">
        <v>128</v>
      </c>
    </row>
    <row r="255" s="2" customFormat="1" ht="33" customHeight="1">
      <c r="A255" s="38"/>
      <c r="B255" s="178"/>
      <c r="C255" s="179" t="s">
        <v>530</v>
      </c>
      <c r="D255" s="179" t="s">
        <v>131</v>
      </c>
      <c r="E255" s="180" t="s">
        <v>531</v>
      </c>
      <c r="F255" s="181" t="s">
        <v>532</v>
      </c>
      <c r="G255" s="182" t="s">
        <v>392</v>
      </c>
      <c r="H255" s="183">
        <v>3</v>
      </c>
      <c r="I255" s="184"/>
      <c r="J255" s="185">
        <f>ROUND(I255*H255,2)</f>
        <v>0</v>
      </c>
      <c r="K255" s="181" t="s">
        <v>135</v>
      </c>
      <c r="L255" s="39"/>
      <c r="M255" s="186" t="s">
        <v>3</v>
      </c>
      <c r="N255" s="187" t="s">
        <v>51</v>
      </c>
      <c r="O255" s="72"/>
      <c r="P255" s="188">
        <f>O255*H255</f>
        <v>0</v>
      </c>
      <c r="Q255" s="188">
        <v>0.0065700000000000003</v>
      </c>
      <c r="R255" s="188">
        <f>Q255*H255</f>
        <v>0.019710000000000002</v>
      </c>
      <c r="S255" s="188">
        <v>0</v>
      </c>
      <c r="T255" s="18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90" t="s">
        <v>150</v>
      </c>
      <c r="AT255" s="190" t="s">
        <v>131</v>
      </c>
      <c r="AU255" s="190" t="s">
        <v>89</v>
      </c>
      <c r="AY255" s="18" t="s">
        <v>128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8" t="s">
        <v>87</v>
      </c>
      <c r="BK255" s="191">
        <f>ROUND(I255*H255,2)</f>
        <v>0</v>
      </c>
      <c r="BL255" s="18" t="s">
        <v>150</v>
      </c>
      <c r="BM255" s="190" t="s">
        <v>533</v>
      </c>
    </row>
    <row r="256" s="13" customFormat="1">
      <c r="A256" s="13"/>
      <c r="B256" s="192"/>
      <c r="C256" s="13"/>
      <c r="D256" s="193" t="s">
        <v>138</v>
      </c>
      <c r="E256" s="194" t="s">
        <v>3</v>
      </c>
      <c r="F256" s="195" t="s">
        <v>534</v>
      </c>
      <c r="G256" s="13"/>
      <c r="H256" s="196">
        <v>3</v>
      </c>
      <c r="I256" s="197"/>
      <c r="J256" s="13"/>
      <c r="K256" s="13"/>
      <c r="L256" s="192"/>
      <c r="M256" s="198"/>
      <c r="N256" s="199"/>
      <c r="O256" s="199"/>
      <c r="P256" s="199"/>
      <c r="Q256" s="199"/>
      <c r="R256" s="199"/>
      <c r="S256" s="199"/>
      <c r="T256" s="20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4" t="s">
        <v>138</v>
      </c>
      <c r="AU256" s="194" t="s">
        <v>89</v>
      </c>
      <c r="AV256" s="13" t="s">
        <v>89</v>
      </c>
      <c r="AW256" s="13" t="s">
        <v>42</v>
      </c>
      <c r="AX256" s="13" t="s">
        <v>87</v>
      </c>
      <c r="AY256" s="194" t="s">
        <v>128</v>
      </c>
    </row>
    <row r="257" s="2" customFormat="1" ht="21.75" customHeight="1">
      <c r="A257" s="38"/>
      <c r="B257" s="178"/>
      <c r="C257" s="217" t="s">
        <v>535</v>
      </c>
      <c r="D257" s="217" t="s">
        <v>366</v>
      </c>
      <c r="E257" s="218" t="s">
        <v>536</v>
      </c>
      <c r="F257" s="219" t="s">
        <v>537</v>
      </c>
      <c r="G257" s="220" t="s">
        <v>392</v>
      </c>
      <c r="H257" s="221">
        <v>2</v>
      </c>
      <c r="I257" s="222"/>
      <c r="J257" s="223">
        <f>ROUND(I257*H257,2)</f>
        <v>0</v>
      </c>
      <c r="K257" s="219" t="s">
        <v>135</v>
      </c>
      <c r="L257" s="224"/>
      <c r="M257" s="225" t="s">
        <v>3</v>
      </c>
      <c r="N257" s="226" t="s">
        <v>51</v>
      </c>
      <c r="O257" s="72"/>
      <c r="P257" s="188">
        <f>O257*H257</f>
        <v>0</v>
      </c>
      <c r="Q257" s="188">
        <v>0.088400000000000006</v>
      </c>
      <c r="R257" s="188">
        <f>Q257*H257</f>
        <v>0.17680000000000001</v>
      </c>
      <c r="S257" s="188">
        <v>0</v>
      </c>
      <c r="T257" s="18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0" t="s">
        <v>171</v>
      </c>
      <c r="AT257" s="190" t="s">
        <v>366</v>
      </c>
      <c r="AU257" s="190" t="s">
        <v>89</v>
      </c>
      <c r="AY257" s="18" t="s">
        <v>128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8" t="s">
        <v>87</v>
      </c>
      <c r="BK257" s="191">
        <f>ROUND(I257*H257,2)</f>
        <v>0</v>
      </c>
      <c r="BL257" s="18" t="s">
        <v>150</v>
      </c>
      <c r="BM257" s="190" t="s">
        <v>538</v>
      </c>
    </row>
    <row r="258" s="13" customFormat="1">
      <c r="A258" s="13"/>
      <c r="B258" s="192"/>
      <c r="C258" s="13"/>
      <c r="D258" s="193" t="s">
        <v>138</v>
      </c>
      <c r="E258" s="194" t="s">
        <v>3</v>
      </c>
      <c r="F258" s="195" t="s">
        <v>511</v>
      </c>
      <c r="G258" s="13"/>
      <c r="H258" s="196">
        <v>2</v>
      </c>
      <c r="I258" s="197"/>
      <c r="J258" s="13"/>
      <c r="K258" s="13"/>
      <c r="L258" s="192"/>
      <c r="M258" s="198"/>
      <c r="N258" s="199"/>
      <c r="O258" s="199"/>
      <c r="P258" s="199"/>
      <c r="Q258" s="199"/>
      <c r="R258" s="199"/>
      <c r="S258" s="199"/>
      <c r="T258" s="20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4" t="s">
        <v>138</v>
      </c>
      <c r="AU258" s="194" t="s">
        <v>89</v>
      </c>
      <c r="AV258" s="13" t="s">
        <v>89</v>
      </c>
      <c r="AW258" s="13" t="s">
        <v>42</v>
      </c>
      <c r="AX258" s="13" t="s">
        <v>87</v>
      </c>
      <c r="AY258" s="194" t="s">
        <v>128</v>
      </c>
    </row>
    <row r="259" s="2" customFormat="1" ht="21.75" customHeight="1">
      <c r="A259" s="38"/>
      <c r="B259" s="178"/>
      <c r="C259" s="217" t="s">
        <v>539</v>
      </c>
      <c r="D259" s="217" t="s">
        <v>366</v>
      </c>
      <c r="E259" s="218" t="s">
        <v>540</v>
      </c>
      <c r="F259" s="219" t="s">
        <v>541</v>
      </c>
      <c r="G259" s="220" t="s">
        <v>392</v>
      </c>
      <c r="H259" s="221">
        <v>1</v>
      </c>
      <c r="I259" s="222"/>
      <c r="J259" s="223">
        <f>ROUND(I259*H259,2)</f>
        <v>0</v>
      </c>
      <c r="K259" s="219" t="s">
        <v>135</v>
      </c>
      <c r="L259" s="224"/>
      <c r="M259" s="225" t="s">
        <v>3</v>
      </c>
      <c r="N259" s="226" t="s">
        <v>51</v>
      </c>
      <c r="O259" s="72"/>
      <c r="P259" s="188">
        <f>O259*H259</f>
        <v>0</v>
      </c>
      <c r="Q259" s="188">
        <v>0.067500000000000004</v>
      </c>
      <c r="R259" s="188">
        <f>Q259*H259</f>
        <v>0.067500000000000004</v>
      </c>
      <c r="S259" s="188">
        <v>0</v>
      </c>
      <c r="T259" s="189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0" t="s">
        <v>171</v>
      </c>
      <c r="AT259" s="190" t="s">
        <v>366</v>
      </c>
      <c r="AU259" s="190" t="s">
        <v>89</v>
      </c>
      <c r="AY259" s="18" t="s">
        <v>128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87</v>
      </c>
      <c r="BK259" s="191">
        <f>ROUND(I259*H259,2)</f>
        <v>0</v>
      </c>
      <c r="BL259" s="18" t="s">
        <v>150</v>
      </c>
      <c r="BM259" s="190" t="s">
        <v>542</v>
      </c>
    </row>
    <row r="260" s="13" customFormat="1">
      <c r="A260" s="13"/>
      <c r="B260" s="192"/>
      <c r="C260" s="13"/>
      <c r="D260" s="193" t="s">
        <v>138</v>
      </c>
      <c r="E260" s="194" t="s">
        <v>3</v>
      </c>
      <c r="F260" s="195" t="s">
        <v>479</v>
      </c>
      <c r="G260" s="13"/>
      <c r="H260" s="196">
        <v>1</v>
      </c>
      <c r="I260" s="197"/>
      <c r="J260" s="13"/>
      <c r="K260" s="13"/>
      <c r="L260" s="192"/>
      <c r="M260" s="198"/>
      <c r="N260" s="199"/>
      <c r="O260" s="199"/>
      <c r="P260" s="199"/>
      <c r="Q260" s="199"/>
      <c r="R260" s="199"/>
      <c r="S260" s="199"/>
      <c r="T260" s="20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4" t="s">
        <v>138</v>
      </c>
      <c r="AU260" s="194" t="s">
        <v>89</v>
      </c>
      <c r="AV260" s="13" t="s">
        <v>89</v>
      </c>
      <c r="AW260" s="13" t="s">
        <v>42</v>
      </c>
      <c r="AX260" s="13" t="s">
        <v>87</v>
      </c>
      <c r="AY260" s="194" t="s">
        <v>128</v>
      </c>
    </row>
    <row r="261" s="2" customFormat="1" ht="44.25" customHeight="1">
      <c r="A261" s="38"/>
      <c r="B261" s="178"/>
      <c r="C261" s="179" t="s">
        <v>543</v>
      </c>
      <c r="D261" s="179" t="s">
        <v>131</v>
      </c>
      <c r="E261" s="180" t="s">
        <v>544</v>
      </c>
      <c r="F261" s="181" t="s">
        <v>545</v>
      </c>
      <c r="G261" s="182" t="s">
        <v>392</v>
      </c>
      <c r="H261" s="183">
        <v>8</v>
      </c>
      <c r="I261" s="184"/>
      <c r="J261" s="185">
        <f>ROUND(I261*H261,2)</f>
        <v>0</v>
      </c>
      <c r="K261" s="181" t="s">
        <v>135</v>
      </c>
      <c r="L261" s="39"/>
      <c r="M261" s="186" t="s">
        <v>3</v>
      </c>
      <c r="N261" s="187" t="s">
        <v>51</v>
      </c>
      <c r="O261" s="72"/>
      <c r="P261" s="188">
        <f>O261*H261</f>
        <v>0</v>
      </c>
      <c r="Q261" s="188">
        <v>0</v>
      </c>
      <c r="R261" s="188">
        <f>Q261*H261</f>
        <v>0</v>
      </c>
      <c r="S261" s="188">
        <v>0</v>
      </c>
      <c r="T261" s="18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90" t="s">
        <v>150</v>
      </c>
      <c r="AT261" s="190" t="s">
        <v>131</v>
      </c>
      <c r="AU261" s="190" t="s">
        <v>89</v>
      </c>
      <c r="AY261" s="18" t="s">
        <v>128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8" t="s">
        <v>87</v>
      </c>
      <c r="BK261" s="191">
        <f>ROUND(I261*H261,2)</f>
        <v>0</v>
      </c>
      <c r="BL261" s="18" t="s">
        <v>150</v>
      </c>
      <c r="BM261" s="190" t="s">
        <v>546</v>
      </c>
    </row>
    <row r="262" s="13" customFormat="1">
      <c r="A262" s="13"/>
      <c r="B262" s="192"/>
      <c r="C262" s="13"/>
      <c r="D262" s="193" t="s">
        <v>138</v>
      </c>
      <c r="E262" s="194" t="s">
        <v>3</v>
      </c>
      <c r="F262" s="195" t="s">
        <v>547</v>
      </c>
      <c r="G262" s="13"/>
      <c r="H262" s="196">
        <v>8</v>
      </c>
      <c r="I262" s="197"/>
      <c r="J262" s="13"/>
      <c r="K262" s="13"/>
      <c r="L262" s="192"/>
      <c r="M262" s="198"/>
      <c r="N262" s="199"/>
      <c r="O262" s="199"/>
      <c r="P262" s="199"/>
      <c r="Q262" s="199"/>
      <c r="R262" s="199"/>
      <c r="S262" s="199"/>
      <c r="T262" s="20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4" t="s">
        <v>138</v>
      </c>
      <c r="AU262" s="194" t="s">
        <v>89</v>
      </c>
      <c r="AV262" s="13" t="s">
        <v>89</v>
      </c>
      <c r="AW262" s="13" t="s">
        <v>42</v>
      </c>
      <c r="AX262" s="13" t="s">
        <v>87</v>
      </c>
      <c r="AY262" s="194" t="s">
        <v>128</v>
      </c>
    </row>
    <row r="263" s="2" customFormat="1" ht="16.5" customHeight="1">
      <c r="A263" s="38"/>
      <c r="B263" s="178"/>
      <c r="C263" s="217" t="s">
        <v>548</v>
      </c>
      <c r="D263" s="217" t="s">
        <v>366</v>
      </c>
      <c r="E263" s="218" t="s">
        <v>549</v>
      </c>
      <c r="F263" s="219" t="s">
        <v>550</v>
      </c>
      <c r="G263" s="220" t="s">
        <v>392</v>
      </c>
      <c r="H263" s="221">
        <v>2</v>
      </c>
      <c r="I263" s="222"/>
      <c r="J263" s="223">
        <f>ROUND(I263*H263,2)</f>
        <v>0</v>
      </c>
      <c r="K263" s="219" t="s">
        <v>3</v>
      </c>
      <c r="L263" s="224"/>
      <c r="M263" s="225" t="s">
        <v>3</v>
      </c>
      <c r="N263" s="226" t="s">
        <v>51</v>
      </c>
      <c r="O263" s="72"/>
      <c r="P263" s="188">
        <f>O263*H263</f>
        <v>0</v>
      </c>
      <c r="Q263" s="188">
        <v>0.059999999999999998</v>
      </c>
      <c r="R263" s="188">
        <f>Q263*H263</f>
        <v>0.12</v>
      </c>
      <c r="S263" s="188">
        <v>0</v>
      </c>
      <c r="T263" s="18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90" t="s">
        <v>171</v>
      </c>
      <c r="AT263" s="190" t="s">
        <v>366</v>
      </c>
      <c r="AU263" s="190" t="s">
        <v>89</v>
      </c>
      <c r="AY263" s="18" t="s">
        <v>128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8" t="s">
        <v>87</v>
      </c>
      <c r="BK263" s="191">
        <f>ROUND(I263*H263,2)</f>
        <v>0</v>
      </c>
      <c r="BL263" s="18" t="s">
        <v>150</v>
      </c>
      <c r="BM263" s="190" t="s">
        <v>551</v>
      </c>
    </row>
    <row r="264" s="13" customFormat="1">
      <c r="A264" s="13"/>
      <c r="B264" s="192"/>
      <c r="C264" s="13"/>
      <c r="D264" s="193" t="s">
        <v>138</v>
      </c>
      <c r="E264" s="194" t="s">
        <v>3</v>
      </c>
      <c r="F264" s="195" t="s">
        <v>511</v>
      </c>
      <c r="G264" s="13"/>
      <c r="H264" s="196">
        <v>2</v>
      </c>
      <c r="I264" s="197"/>
      <c r="J264" s="13"/>
      <c r="K264" s="13"/>
      <c r="L264" s="192"/>
      <c r="M264" s="198"/>
      <c r="N264" s="199"/>
      <c r="O264" s="199"/>
      <c r="P264" s="199"/>
      <c r="Q264" s="199"/>
      <c r="R264" s="199"/>
      <c r="S264" s="199"/>
      <c r="T264" s="20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4" t="s">
        <v>138</v>
      </c>
      <c r="AU264" s="194" t="s">
        <v>89</v>
      </c>
      <c r="AV264" s="13" t="s">
        <v>89</v>
      </c>
      <c r="AW264" s="13" t="s">
        <v>42</v>
      </c>
      <c r="AX264" s="13" t="s">
        <v>87</v>
      </c>
      <c r="AY264" s="194" t="s">
        <v>128</v>
      </c>
    </row>
    <row r="265" s="2" customFormat="1" ht="16.5" customHeight="1">
      <c r="A265" s="38"/>
      <c r="B265" s="178"/>
      <c r="C265" s="217" t="s">
        <v>552</v>
      </c>
      <c r="D265" s="217" t="s">
        <v>366</v>
      </c>
      <c r="E265" s="218" t="s">
        <v>553</v>
      </c>
      <c r="F265" s="219" t="s">
        <v>554</v>
      </c>
      <c r="G265" s="220" t="s">
        <v>392</v>
      </c>
      <c r="H265" s="221">
        <v>2</v>
      </c>
      <c r="I265" s="222"/>
      <c r="J265" s="223">
        <f>ROUND(I265*H265,2)</f>
        <v>0</v>
      </c>
      <c r="K265" s="219" t="s">
        <v>3</v>
      </c>
      <c r="L265" s="224"/>
      <c r="M265" s="225" t="s">
        <v>3</v>
      </c>
      <c r="N265" s="226" t="s">
        <v>51</v>
      </c>
      <c r="O265" s="72"/>
      <c r="P265" s="188">
        <f>O265*H265</f>
        <v>0</v>
      </c>
      <c r="Q265" s="188">
        <v>0.052999999999999998</v>
      </c>
      <c r="R265" s="188">
        <f>Q265*H265</f>
        <v>0.106</v>
      </c>
      <c r="S265" s="188">
        <v>0</v>
      </c>
      <c r="T265" s="189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90" t="s">
        <v>171</v>
      </c>
      <c r="AT265" s="190" t="s">
        <v>366</v>
      </c>
      <c r="AU265" s="190" t="s">
        <v>89</v>
      </c>
      <c r="AY265" s="18" t="s">
        <v>128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8" t="s">
        <v>87</v>
      </c>
      <c r="BK265" s="191">
        <f>ROUND(I265*H265,2)</f>
        <v>0</v>
      </c>
      <c r="BL265" s="18" t="s">
        <v>150</v>
      </c>
      <c r="BM265" s="190" t="s">
        <v>555</v>
      </c>
    </row>
    <row r="266" s="13" customFormat="1">
      <c r="A266" s="13"/>
      <c r="B266" s="192"/>
      <c r="C266" s="13"/>
      <c r="D266" s="193" t="s">
        <v>138</v>
      </c>
      <c r="E266" s="194" t="s">
        <v>3</v>
      </c>
      <c r="F266" s="195" t="s">
        <v>511</v>
      </c>
      <c r="G266" s="13"/>
      <c r="H266" s="196">
        <v>2</v>
      </c>
      <c r="I266" s="197"/>
      <c r="J266" s="13"/>
      <c r="K266" s="13"/>
      <c r="L266" s="192"/>
      <c r="M266" s="198"/>
      <c r="N266" s="199"/>
      <c r="O266" s="199"/>
      <c r="P266" s="199"/>
      <c r="Q266" s="199"/>
      <c r="R266" s="199"/>
      <c r="S266" s="199"/>
      <c r="T266" s="20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4" t="s">
        <v>138</v>
      </c>
      <c r="AU266" s="194" t="s">
        <v>89</v>
      </c>
      <c r="AV266" s="13" t="s">
        <v>89</v>
      </c>
      <c r="AW266" s="13" t="s">
        <v>42</v>
      </c>
      <c r="AX266" s="13" t="s">
        <v>87</v>
      </c>
      <c r="AY266" s="194" t="s">
        <v>128</v>
      </c>
    </row>
    <row r="267" s="2" customFormat="1" ht="21.75" customHeight="1">
      <c r="A267" s="38"/>
      <c r="B267" s="178"/>
      <c r="C267" s="217" t="s">
        <v>556</v>
      </c>
      <c r="D267" s="217" t="s">
        <v>366</v>
      </c>
      <c r="E267" s="218" t="s">
        <v>557</v>
      </c>
      <c r="F267" s="219" t="s">
        <v>558</v>
      </c>
      <c r="G267" s="220" t="s">
        <v>392</v>
      </c>
      <c r="H267" s="221">
        <v>4</v>
      </c>
      <c r="I267" s="222"/>
      <c r="J267" s="223">
        <f>ROUND(I267*H267,2)</f>
        <v>0</v>
      </c>
      <c r="K267" s="219" t="s">
        <v>135</v>
      </c>
      <c r="L267" s="224"/>
      <c r="M267" s="225" t="s">
        <v>3</v>
      </c>
      <c r="N267" s="226" t="s">
        <v>51</v>
      </c>
      <c r="O267" s="72"/>
      <c r="P267" s="188">
        <f>O267*H267</f>
        <v>0</v>
      </c>
      <c r="Q267" s="188">
        <v>0.049099999999999998</v>
      </c>
      <c r="R267" s="188">
        <f>Q267*H267</f>
        <v>0.19639999999999999</v>
      </c>
      <c r="S267" s="188">
        <v>0</v>
      </c>
      <c r="T267" s="18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90" t="s">
        <v>171</v>
      </c>
      <c r="AT267" s="190" t="s">
        <v>366</v>
      </c>
      <c r="AU267" s="190" t="s">
        <v>89</v>
      </c>
      <c r="AY267" s="18" t="s">
        <v>128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87</v>
      </c>
      <c r="BK267" s="191">
        <f>ROUND(I267*H267,2)</f>
        <v>0</v>
      </c>
      <c r="BL267" s="18" t="s">
        <v>150</v>
      </c>
      <c r="BM267" s="190" t="s">
        <v>559</v>
      </c>
    </row>
    <row r="268" s="13" customFormat="1">
      <c r="A268" s="13"/>
      <c r="B268" s="192"/>
      <c r="C268" s="13"/>
      <c r="D268" s="193" t="s">
        <v>138</v>
      </c>
      <c r="E268" s="194" t="s">
        <v>3</v>
      </c>
      <c r="F268" s="195" t="s">
        <v>529</v>
      </c>
      <c r="G268" s="13"/>
      <c r="H268" s="196">
        <v>4</v>
      </c>
      <c r="I268" s="197"/>
      <c r="J268" s="13"/>
      <c r="K268" s="13"/>
      <c r="L268" s="192"/>
      <c r="M268" s="198"/>
      <c r="N268" s="199"/>
      <c r="O268" s="199"/>
      <c r="P268" s="199"/>
      <c r="Q268" s="199"/>
      <c r="R268" s="199"/>
      <c r="S268" s="199"/>
      <c r="T268" s="20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4" t="s">
        <v>138</v>
      </c>
      <c r="AU268" s="194" t="s">
        <v>89</v>
      </c>
      <c r="AV268" s="13" t="s">
        <v>89</v>
      </c>
      <c r="AW268" s="13" t="s">
        <v>42</v>
      </c>
      <c r="AX268" s="13" t="s">
        <v>87</v>
      </c>
      <c r="AY268" s="194" t="s">
        <v>128</v>
      </c>
    </row>
    <row r="269" s="2" customFormat="1" ht="33" customHeight="1">
      <c r="A269" s="38"/>
      <c r="B269" s="178"/>
      <c r="C269" s="179" t="s">
        <v>560</v>
      </c>
      <c r="D269" s="179" t="s">
        <v>131</v>
      </c>
      <c r="E269" s="180" t="s">
        <v>561</v>
      </c>
      <c r="F269" s="181" t="s">
        <v>562</v>
      </c>
      <c r="G269" s="182" t="s">
        <v>392</v>
      </c>
      <c r="H269" s="183">
        <v>2</v>
      </c>
      <c r="I269" s="184"/>
      <c r="J269" s="185">
        <f>ROUND(I269*H269,2)</f>
        <v>0</v>
      </c>
      <c r="K269" s="181" t="s">
        <v>135</v>
      </c>
      <c r="L269" s="39"/>
      <c r="M269" s="186" t="s">
        <v>3</v>
      </c>
      <c r="N269" s="187" t="s">
        <v>51</v>
      </c>
      <c r="O269" s="72"/>
      <c r="P269" s="188">
        <f>O269*H269</f>
        <v>0</v>
      </c>
      <c r="Q269" s="188">
        <v>0.0054200000000000003</v>
      </c>
      <c r="R269" s="188">
        <f>Q269*H269</f>
        <v>0.010840000000000001</v>
      </c>
      <c r="S269" s="188">
        <v>0</v>
      </c>
      <c r="T269" s="18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0" t="s">
        <v>150</v>
      </c>
      <c r="AT269" s="190" t="s">
        <v>131</v>
      </c>
      <c r="AU269" s="190" t="s">
        <v>89</v>
      </c>
      <c r="AY269" s="18" t="s">
        <v>128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8" t="s">
        <v>87</v>
      </c>
      <c r="BK269" s="191">
        <f>ROUND(I269*H269,2)</f>
        <v>0</v>
      </c>
      <c r="BL269" s="18" t="s">
        <v>150</v>
      </c>
      <c r="BM269" s="190" t="s">
        <v>563</v>
      </c>
    </row>
    <row r="270" s="13" customFormat="1">
      <c r="A270" s="13"/>
      <c r="B270" s="192"/>
      <c r="C270" s="13"/>
      <c r="D270" s="193" t="s">
        <v>138</v>
      </c>
      <c r="E270" s="194" t="s">
        <v>3</v>
      </c>
      <c r="F270" s="195" t="s">
        <v>511</v>
      </c>
      <c r="G270" s="13"/>
      <c r="H270" s="196">
        <v>2</v>
      </c>
      <c r="I270" s="197"/>
      <c r="J270" s="13"/>
      <c r="K270" s="13"/>
      <c r="L270" s="192"/>
      <c r="M270" s="198"/>
      <c r="N270" s="199"/>
      <c r="O270" s="199"/>
      <c r="P270" s="199"/>
      <c r="Q270" s="199"/>
      <c r="R270" s="199"/>
      <c r="S270" s="199"/>
      <c r="T270" s="20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4" t="s">
        <v>138</v>
      </c>
      <c r="AU270" s="194" t="s">
        <v>89</v>
      </c>
      <c r="AV270" s="13" t="s">
        <v>89</v>
      </c>
      <c r="AW270" s="13" t="s">
        <v>42</v>
      </c>
      <c r="AX270" s="13" t="s">
        <v>87</v>
      </c>
      <c r="AY270" s="194" t="s">
        <v>128</v>
      </c>
    </row>
    <row r="271" s="2" customFormat="1" ht="16.5" customHeight="1">
      <c r="A271" s="38"/>
      <c r="B271" s="178"/>
      <c r="C271" s="217" t="s">
        <v>564</v>
      </c>
      <c r="D271" s="217" t="s">
        <v>366</v>
      </c>
      <c r="E271" s="218" t="s">
        <v>565</v>
      </c>
      <c r="F271" s="219" t="s">
        <v>566</v>
      </c>
      <c r="G271" s="220" t="s">
        <v>392</v>
      </c>
      <c r="H271" s="221">
        <v>2</v>
      </c>
      <c r="I271" s="222"/>
      <c r="J271" s="223">
        <f>ROUND(I271*H271,2)</f>
        <v>0</v>
      </c>
      <c r="K271" s="219" t="s">
        <v>3</v>
      </c>
      <c r="L271" s="224"/>
      <c r="M271" s="225" t="s">
        <v>3</v>
      </c>
      <c r="N271" s="226" t="s">
        <v>51</v>
      </c>
      <c r="O271" s="72"/>
      <c r="P271" s="188">
        <f>O271*H271</f>
        <v>0</v>
      </c>
      <c r="Q271" s="188">
        <v>0.036999999999999998</v>
      </c>
      <c r="R271" s="188">
        <f>Q271*H271</f>
        <v>0.073999999999999996</v>
      </c>
      <c r="S271" s="188">
        <v>0</v>
      </c>
      <c r="T271" s="18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90" t="s">
        <v>171</v>
      </c>
      <c r="AT271" s="190" t="s">
        <v>366</v>
      </c>
      <c r="AU271" s="190" t="s">
        <v>89</v>
      </c>
      <c r="AY271" s="18" t="s">
        <v>128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8" t="s">
        <v>87</v>
      </c>
      <c r="BK271" s="191">
        <f>ROUND(I271*H271,2)</f>
        <v>0</v>
      </c>
      <c r="BL271" s="18" t="s">
        <v>150</v>
      </c>
      <c r="BM271" s="190" t="s">
        <v>567</v>
      </c>
    </row>
    <row r="272" s="13" customFormat="1">
      <c r="A272" s="13"/>
      <c r="B272" s="192"/>
      <c r="C272" s="13"/>
      <c r="D272" s="193" t="s">
        <v>138</v>
      </c>
      <c r="E272" s="194" t="s">
        <v>3</v>
      </c>
      <c r="F272" s="195" t="s">
        <v>511</v>
      </c>
      <c r="G272" s="13"/>
      <c r="H272" s="196">
        <v>2</v>
      </c>
      <c r="I272" s="197"/>
      <c r="J272" s="13"/>
      <c r="K272" s="13"/>
      <c r="L272" s="192"/>
      <c r="M272" s="198"/>
      <c r="N272" s="199"/>
      <c r="O272" s="199"/>
      <c r="P272" s="199"/>
      <c r="Q272" s="199"/>
      <c r="R272" s="199"/>
      <c r="S272" s="199"/>
      <c r="T272" s="20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4" t="s">
        <v>138</v>
      </c>
      <c r="AU272" s="194" t="s">
        <v>89</v>
      </c>
      <c r="AV272" s="13" t="s">
        <v>89</v>
      </c>
      <c r="AW272" s="13" t="s">
        <v>42</v>
      </c>
      <c r="AX272" s="13" t="s">
        <v>87</v>
      </c>
      <c r="AY272" s="194" t="s">
        <v>128</v>
      </c>
    </row>
    <row r="273" s="2" customFormat="1" ht="33" customHeight="1">
      <c r="A273" s="38"/>
      <c r="B273" s="178"/>
      <c r="C273" s="179" t="s">
        <v>568</v>
      </c>
      <c r="D273" s="179" t="s">
        <v>131</v>
      </c>
      <c r="E273" s="180" t="s">
        <v>569</v>
      </c>
      <c r="F273" s="181" t="s">
        <v>570</v>
      </c>
      <c r="G273" s="182" t="s">
        <v>456</v>
      </c>
      <c r="H273" s="183">
        <v>24</v>
      </c>
      <c r="I273" s="184"/>
      <c r="J273" s="185">
        <f>ROUND(I273*H273,2)</f>
        <v>0</v>
      </c>
      <c r="K273" s="181" t="s">
        <v>135</v>
      </c>
      <c r="L273" s="39"/>
      <c r="M273" s="186" t="s">
        <v>3</v>
      </c>
      <c r="N273" s="187" t="s">
        <v>51</v>
      </c>
      <c r="O273" s="72"/>
      <c r="P273" s="188">
        <f>O273*H273</f>
        <v>0</v>
      </c>
      <c r="Q273" s="188">
        <v>0.00248</v>
      </c>
      <c r="R273" s="188">
        <f>Q273*H273</f>
        <v>0.059520000000000003</v>
      </c>
      <c r="S273" s="188">
        <v>0</v>
      </c>
      <c r="T273" s="18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0" t="s">
        <v>150</v>
      </c>
      <c r="AT273" s="190" t="s">
        <v>131</v>
      </c>
      <c r="AU273" s="190" t="s">
        <v>89</v>
      </c>
      <c r="AY273" s="18" t="s">
        <v>128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8" t="s">
        <v>87</v>
      </c>
      <c r="BK273" s="191">
        <f>ROUND(I273*H273,2)</f>
        <v>0</v>
      </c>
      <c r="BL273" s="18" t="s">
        <v>150</v>
      </c>
      <c r="BM273" s="190" t="s">
        <v>571</v>
      </c>
    </row>
    <row r="274" s="13" customFormat="1">
      <c r="A274" s="13"/>
      <c r="B274" s="192"/>
      <c r="C274" s="13"/>
      <c r="D274" s="193" t="s">
        <v>138</v>
      </c>
      <c r="E274" s="194" t="s">
        <v>3</v>
      </c>
      <c r="F274" s="195" t="s">
        <v>572</v>
      </c>
      <c r="G274" s="13"/>
      <c r="H274" s="196">
        <v>24</v>
      </c>
      <c r="I274" s="197"/>
      <c r="J274" s="13"/>
      <c r="K274" s="13"/>
      <c r="L274" s="192"/>
      <c r="M274" s="198"/>
      <c r="N274" s="199"/>
      <c r="O274" s="199"/>
      <c r="P274" s="199"/>
      <c r="Q274" s="199"/>
      <c r="R274" s="199"/>
      <c r="S274" s="199"/>
      <c r="T274" s="20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4" t="s">
        <v>138</v>
      </c>
      <c r="AU274" s="194" t="s">
        <v>89</v>
      </c>
      <c r="AV274" s="13" t="s">
        <v>89</v>
      </c>
      <c r="AW274" s="13" t="s">
        <v>42</v>
      </c>
      <c r="AX274" s="13" t="s">
        <v>87</v>
      </c>
      <c r="AY274" s="194" t="s">
        <v>128</v>
      </c>
    </row>
    <row r="275" s="2" customFormat="1" ht="33" customHeight="1">
      <c r="A275" s="38"/>
      <c r="B275" s="178"/>
      <c r="C275" s="179" t="s">
        <v>573</v>
      </c>
      <c r="D275" s="179" t="s">
        <v>131</v>
      </c>
      <c r="E275" s="180" t="s">
        <v>574</v>
      </c>
      <c r="F275" s="181" t="s">
        <v>575</v>
      </c>
      <c r="G275" s="182" t="s">
        <v>456</v>
      </c>
      <c r="H275" s="183">
        <v>10</v>
      </c>
      <c r="I275" s="184"/>
      <c r="J275" s="185">
        <f>ROUND(I275*H275,2)</f>
        <v>0</v>
      </c>
      <c r="K275" s="181" t="s">
        <v>135</v>
      </c>
      <c r="L275" s="39"/>
      <c r="M275" s="186" t="s">
        <v>3</v>
      </c>
      <c r="N275" s="187" t="s">
        <v>51</v>
      </c>
      <c r="O275" s="72"/>
      <c r="P275" s="188">
        <f>O275*H275</f>
        <v>0</v>
      </c>
      <c r="Q275" s="188">
        <v>0</v>
      </c>
      <c r="R275" s="188">
        <f>Q275*H275</f>
        <v>0</v>
      </c>
      <c r="S275" s="188">
        <v>0</v>
      </c>
      <c r="T275" s="189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90" t="s">
        <v>150</v>
      </c>
      <c r="AT275" s="190" t="s">
        <v>131</v>
      </c>
      <c r="AU275" s="190" t="s">
        <v>89</v>
      </c>
      <c r="AY275" s="18" t="s">
        <v>128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8" t="s">
        <v>87</v>
      </c>
      <c r="BK275" s="191">
        <f>ROUND(I275*H275,2)</f>
        <v>0</v>
      </c>
      <c r="BL275" s="18" t="s">
        <v>150</v>
      </c>
      <c r="BM275" s="190" t="s">
        <v>576</v>
      </c>
    </row>
    <row r="276" s="13" customFormat="1">
      <c r="A276" s="13"/>
      <c r="B276" s="192"/>
      <c r="C276" s="13"/>
      <c r="D276" s="193" t="s">
        <v>138</v>
      </c>
      <c r="E276" s="194" t="s">
        <v>3</v>
      </c>
      <c r="F276" s="195" t="s">
        <v>577</v>
      </c>
      <c r="G276" s="13"/>
      <c r="H276" s="196">
        <v>10</v>
      </c>
      <c r="I276" s="197"/>
      <c r="J276" s="13"/>
      <c r="K276" s="13"/>
      <c r="L276" s="192"/>
      <c r="M276" s="198"/>
      <c r="N276" s="199"/>
      <c r="O276" s="199"/>
      <c r="P276" s="199"/>
      <c r="Q276" s="199"/>
      <c r="R276" s="199"/>
      <c r="S276" s="199"/>
      <c r="T276" s="20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4" t="s">
        <v>138</v>
      </c>
      <c r="AU276" s="194" t="s">
        <v>89</v>
      </c>
      <c r="AV276" s="13" t="s">
        <v>89</v>
      </c>
      <c r="AW276" s="13" t="s">
        <v>42</v>
      </c>
      <c r="AX276" s="13" t="s">
        <v>87</v>
      </c>
      <c r="AY276" s="194" t="s">
        <v>128</v>
      </c>
    </row>
    <row r="277" s="2" customFormat="1" ht="21.75" customHeight="1">
      <c r="A277" s="38"/>
      <c r="B277" s="178"/>
      <c r="C277" s="217" t="s">
        <v>578</v>
      </c>
      <c r="D277" s="217" t="s">
        <v>366</v>
      </c>
      <c r="E277" s="218" t="s">
        <v>579</v>
      </c>
      <c r="F277" s="219" t="s">
        <v>580</v>
      </c>
      <c r="G277" s="220" t="s">
        <v>456</v>
      </c>
      <c r="H277" s="221">
        <v>10</v>
      </c>
      <c r="I277" s="222"/>
      <c r="J277" s="223">
        <f>ROUND(I277*H277,2)</f>
        <v>0</v>
      </c>
      <c r="K277" s="219" t="s">
        <v>135</v>
      </c>
      <c r="L277" s="224"/>
      <c r="M277" s="225" t="s">
        <v>3</v>
      </c>
      <c r="N277" s="226" t="s">
        <v>51</v>
      </c>
      <c r="O277" s="72"/>
      <c r="P277" s="188">
        <f>O277*H277</f>
        <v>0</v>
      </c>
      <c r="Q277" s="188">
        <v>0.016330000000000001</v>
      </c>
      <c r="R277" s="188">
        <f>Q277*H277</f>
        <v>0.1633</v>
      </c>
      <c r="S277" s="188">
        <v>0</v>
      </c>
      <c r="T277" s="18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90" t="s">
        <v>171</v>
      </c>
      <c r="AT277" s="190" t="s">
        <v>366</v>
      </c>
      <c r="AU277" s="190" t="s">
        <v>89</v>
      </c>
      <c r="AY277" s="18" t="s">
        <v>128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8" t="s">
        <v>87</v>
      </c>
      <c r="BK277" s="191">
        <f>ROUND(I277*H277,2)</f>
        <v>0</v>
      </c>
      <c r="BL277" s="18" t="s">
        <v>150</v>
      </c>
      <c r="BM277" s="190" t="s">
        <v>581</v>
      </c>
    </row>
    <row r="278" s="13" customFormat="1">
      <c r="A278" s="13"/>
      <c r="B278" s="192"/>
      <c r="C278" s="13"/>
      <c r="D278" s="193" t="s">
        <v>138</v>
      </c>
      <c r="E278" s="194" t="s">
        <v>3</v>
      </c>
      <c r="F278" s="195" t="s">
        <v>577</v>
      </c>
      <c r="G278" s="13"/>
      <c r="H278" s="196">
        <v>10</v>
      </c>
      <c r="I278" s="197"/>
      <c r="J278" s="13"/>
      <c r="K278" s="13"/>
      <c r="L278" s="192"/>
      <c r="M278" s="198"/>
      <c r="N278" s="199"/>
      <c r="O278" s="199"/>
      <c r="P278" s="199"/>
      <c r="Q278" s="199"/>
      <c r="R278" s="199"/>
      <c r="S278" s="199"/>
      <c r="T278" s="20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4" t="s">
        <v>138</v>
      </c>
      <c r="AU278" s="194" t="s">
        <v>89</v>
      </c>
      <c r="AV278" s="13" t="s">
        <v>89</v>
      </c>
      <c r="AW278" s="13" t="s">
        <v>42</v>
      </c>
      <c r="AX278" s="13" t="s">
        <v>87</v>
      </c>
      <c r="AY278" s="194" t="s">
        <v>128</v>
      </c>
    </row>
    <row r="279" s="2" customFormat="1" ht="21.75" customHeight="1">
      <c r="A279" s="38"/>
      <c r="B279" s="178"/>
      <c r="C279" s="179" t="s">
        <v>582</v>
      </c>
      <c r="D279" s="179" t="s">
        <v>131</v>
      </c>
      <c r="E279" s="180" t="s">
        <v>583</v>
      </c>
      <c r="F279" s="181" t="s">
        <v>584</v>
      </c>
      <c r="G279" s="182" t="s">
        <v>456</v>
      </c>
      <c r="H279" s="183">
        <v>10</v>
      </c>
      <c r="I279" s="184"/>
      <c r="J279" s="185">
        <f>ROUND(I279*H279,2)</f>
        <v>0</v>
      </c>
      <c r="K279" s="181" t="s">
        <v>135</v>
      </c>
      <c r="L279" s="39"/>
      <c r="M279" s="186" t="s">
        <v>3</v>
      </c>
      <c r="N279" s="187" t="s">
        <v>51</v>
      </c>
      <c r="O279" s="72"/>
      <c r="P279" s="188">
        <f>O279*H279</f>
        <v>0</v>
      </c>
      <c r="Q279" s="188">
        <v>0</v>
      </c>
      <c r="R279" s="188">
        <f>Q279*H279</f>
        <v>0</v>
      </c>
      <c r="S279" s="188">
        <v>0.021999999999999999</v>
      </c>
      <c r="T279" s="189">
        <f>S279*H279</f>
        <v>0.21999999999999997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0" t="s">
        <v>150</v>
      </c>
      <c r="AT279" s="190" t="s">
        <v>131</v>
      </c>
      <c r="AU279" s="190" t="s">
        <v>89</v>
      </c>
      <c r="AY279" s="18" t="s">
        <v>128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8" t="s">
        <v>87</v>
      </c>
      <c r="BK279" s="191">
        <f>ROUND(I279*H279,2)</f>
        <v>0</v>
      </c>
      <c r="BL279" s="18" t="s">
        <v>150</v>
      </c>
      <c r="BM279" s="190" t="s">
        <v>585</v>
      </c>
    </row>
    <row r="280" s="13" customFormat="1">
      <c r="A280" s="13"/>
      <c r="B280" s="192"/>
      <c r="C280" s="13"/>
      <c r="D280" s="193" t="s">
        <v>138</v>
      </c>
      <c r="E280" s="194" t="s">
        <v>3</v>
      </c>
      <c r="F280" s="195" t="s">
        <v>577</v>
      </c>
      <c r="G280" s="13"/>
      <c r="H280" s="196">
        <v>10</v>
      </c>
      <c r="I280" s="197"/>
      <c r="J280" s="13"/>
      <c r="K280" s="13"/>
      <c r="L280" s="192"/>
      <c r="M280" s="198"/>
      <c r="N280" s="199"/>
      <c r="O280" s="199"/>
      <c r="P280" s="199"/>
      <c r="Q280" s="199"/>
      <c r="R280" s="199"/>
      <c r="S280" s="199"/>
      <c r="T280" s="20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4" t="s">
        <v>138</v>
      </c>
      <c r="AU280" s="194" t="s">
        <v>89</v>
      </c>
      <c r="AV280" s="13" t="s">
        <v>89</v>
      </c>
      <c r="AW280" s="13" t="s">
        <v>42</v>
      </c>
      <c r="AX280" s="13" t="s">
        <v>87</v>
      </c>
      <c r="AY280" s="194" t="s">
        <v>128</v>
      </c>
    </row>
    <row r="281" s="2" customFormat="1" ht="33" customHeight="1">
      <c r="A281" s="38"/>
      <c r="B281" s="178"/>
      <c r="C281" s="179" t="s">
        <v>586</v>
      </c>
      <c r="D281" s="179" t="s">
        <v>131</v>
      </c>
      <c r="E281" s="180" t="s">
        <v>587</v>
      </c>
      <c r="F281" s="181" t="s">
        <v>588</v>
      </c>
      <c r="G281" s="182" t="s">
        <v>392</v>
      </c>
      <c r="H281" s="183">
        <v>1</v>
      </c>
      <c r="I281" s="184"/>
      <c r="J281" s="185">
        <f>ROUND(I281*H281,2)</f>
        <v>0</v>
      </c>
      <c r="K281" s="181" t="s">
        <v>135</v>
      </c>
      <c r="L281" s="39"/>
      <c r="M281" s="186" t="s">
        <v>3</v>
      </c>
      <c r="N281" s="187" t="s">
        <v>51</v>
      </c>
      <c r="O281" s="72"/>
      <c r="P281" s="188">
        <f>O281*H281</f>
        <v>0</v>
      </c>
      <c r="Q281" s="188">
        <v>0</v>
      </c>
      <c r="R281" s="188">
        <f>Q281*H281</f>
        <v>0</v>
      </c>
      <c r="S281" s="188">
        <v>0</v>
      </c>
      <c r="T281" s="189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0" t="s">
        <v>150</v>
      </c>
      <c r="AT281" s="190" t="s">
        <v>131</v>
      </c>
      <c r="AU281" s="190" t="s">
        <v>89</v>
      </c>
      <c r="AY281" s="18" t="s">
        <v>128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8" t="s">
        <v>87</v>
      </c>
      <c r="BK281" s="191">
        <f>ROUND(I281*H281,2)</f>
        <v>0</v>
      </c>
      <c r="BL281" s="18" t="s">
        <v>150</v>
      </c>
      <c r="BM281" s="190" t="s">
        <v>589</v>
      </c>
    </row>
    <row r="282" s="13" customFormat="1">
      <c r="A282" s="13"/>
      <c r="B282" s="192"/>
      <c r="C282" s="13"/>
      <c r="D282" s="193" t="s">
        <v>138</v>
      </c>
      <c r="E282" s="194" t="s">
        <v>3</v>
      </c>
      <c r="F282" s="195" t="s">
        <v>590</v>
      </c>
      <c r="G282" s="13"/>
      <c r="H282" s="196">
        <v>1</v>
      </c>
      <c r="I282" s="197"/>
      <c r="J282" s="13"/>
      <c r="K282" s="13"/>
      <c r="L282" s="192"/>
      <c r="M282" s="198"/>
      <c r="N282" s="199"/>
      <c r="O282" s="199"/>
      <c r="P282" s="199"/>
      <c r="Q282" s="199"/>
      <c r="R282" s="199"/>
      <c r="S282" s="199"/>
      <c r="T282" s="20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4" t="s">
        <v>138</v>
      </c>
      <c r="AU282" s="194" t="s">
        <v>89</v>
      </c>
      <c r="AV282" s="13" t="s">
        <v>89</v>
      </c>
      <c r="AW282" s="13" t="s">
        <v>42</v>
      </c>
      <c r="AX282" s="13" t="s">
        <v>87</v>
      </c>
      <c r="AY282" s="194" t="s">
        <v>128</v>
      </c>
    </row>
    <row r="283" s="2" customFormat="1" ht="21.75" customHeight="1">
      <c r="A283" s="38"/>
      <c r="B283" s="178"/>
      <c r="C283" s="217" t="s">
        <v>591</v>
      </c>
      <c r="D283" s="217" t="s">
        <v>366</v>
      </c>
      <c r="E283" s="218" t="s">
        <v>592</v>
      </c>
      <c r="F283" s="219" t="s">
        <v>593</v>
      </c>
      <c r="G283" s="220" t="s">
        <v>392</v>
      </c>
      <c r="H283" s="221">
        <v>1</v>
      </c>
      <c r="I283" s="222"/>
      <c r="J283" s="223">
        <f>ROUND(I283*H283,2)</f>
        <v>0</v>
      </c>
      <c r="K283" s="219" t="s">
        <v>3</v>
      </c>
      <c r="L283" s="224"/>
      <c r="M283" s="225" t="s">
        <v>3</v>
      </c>
      <c r="N283" s="226" t="s">
        <v>51</v>
      </c>
      <c r="O283" s="72"/>
      <c r="P283" s="188">
        <f>O283*H283</f>
        <v>0</v>
      </c>
      <c r="Q283" s="188">
        <v>0.0024399999999999999</v>
      </c>
      <c r="R283" s="188">
        <f>Q283*H283</f>
        <v>0.0024399999999999999</v>
      </c>
      <c r="S283" s="188">
        <v>0</v>
      </c>
      <c r="T283" s="18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0" t="s">
        <v>171</v>
      </c>
      <c r="AT283" s="190" t="s">
        <v>366</v>
      </c>
      <c r="AU283" s="190" t="s">
        <v>89</v>
      </c>
      <c r="AY283" s="18" t="s">
        <v>128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8" t="s">
        <v>87</v>
      </c>
      <c r="BK283" s="191">
        <f>ROUND(I283*H283,2)</f>
        <v>0</v>
      </c>
      <c r="BL283" s="18" t="s">
        <v>150</v>
      </c>
      <c r="BM283" s="190" t="s">
        <v>594</v>
      </c>
    </row>
    <row r="284" s="13" customFormat="1">
      <c r="A284" s="13"/>
      <c r="B284" s="192"/>
      <c r="C284" s="13"/>
      <c r="D284" s="193" t="s">
        <v>138</v>
      </c>
      <c r="E284" s="194" t="s">
        <v>3</v>
      </c>
      <c r="F284" s="195" t="s">
        <v>590</v>
      </c>
      <c r="G284" s="13"/>
      <c r="H284" s="196">
        <v>1</v>
      </c>
      <c r="I284" s="197"/>
      <c r="J284" s="13"/>
      <c r="K284" s="13"/>
      <c r="L284" s="192"/>
      <c r="M284" s="198"/>
      <c r="N284" s="199"/>
      <c r="O284" s="199"/>
      <c r="P284" s="199"/>
      <c r="Q284" s="199"/>
      <c r="R284" s="199"/>
      <c r="S284" s="199"/>
      <c r="T284" s="20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4" t="s">
        <v>138</v>
      </c>
      <c r="AU284" s="194" t="s">
        <v>89</v>
      </c>
      <c r="AV284" s="13" t="s">
        <v>89</v>
      </c>
      <c r="AW284" s="13" t="s">
        <v>42</v>
      </c>
      <c r="AX284" s="13" t="s">
        <v>87</v>
      </c>
      <c r="AY284" s="194" t="s">
        <v>128</v>
      </c>
    </row>
    <row r="285" s="2" customFormat="1" ht="33" customHeight="1">
      <c r="A285" s="38"/>
      <c r="B285" s="178"/>
      <c r="C285" s="179" t="s">
        <v>595</v>
      </c>
      <c r="D285" s="179" t="s">
        <v>131</v>
      </c>
      <c r="E285" s="180" t="s">
        <v>596</v>
      </c>
      <c r="F285" s="181" t="s">
        <v>597</v>
      </c>
      <c r="G285" s="182" t="s">
        <v>392</v>
      </c>
      <c r="H285" s="183">
        <v>2</v>
      </c>
      <c r="I285" s="184"/>
      <c r="J285" s="185">
        <f>ROUND(I285*H285,2)</f>
        <v>0</v>
      </c>
      <c r="K285" s="181" t="s">
        <v>135</v>
      </c>
      <c r="L285" s="39"/>
      <c r="M285" s="186" t="s">
        <v>3</v>
      </c>
      <c r="N285" s="187" t="s">
        <v>51</v>
      </c>
      <c r="O285" s="72"/>
      <c r="P285" s="188">
        <f>O285*H285</f>
        <v>0</v>
      </c>
      <c r="Q285" s="188">
        <v>0</v>
      </c>
      <c r="R285" s="188">
        <f>Q285*H285</f>
        <v>0</v>
      </c>
      <c r="S285" s="188">
        <v>0</v>
      </c>
      <c r="T285" s="189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90" t="s">
        <v>150</v>
      </c>
      <c r="AT285" s="190" t="s">
        <v>131</v>
      </c>
      <c r="AU285" s="190" t="s">
        <v>89</v>
      </c>
      <c r="AY285" s="18" t="s">
        <v>128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8" t="s">
        <v>87</v>
      </c>
      <c r="BK285" s="191">
        <f>ROUND(I285*H285,2)</f>
        <v>0</v>
      </c>
      <c r="BL285" s="18" t="s">
        <v>150</v>
      </c>
      <c r="BM285" s="190" t="s">
        <v>598</v>
      </c>
    </row>
    <row r="286" s="13" customFormat="1">
      <c r="A286" s="13"/>
      <c r="B286" s="192"/>
      <c r="C286" s="13"/>
      <c r="D286" s="193" t="s">
        <v>138</v>
      </c>
      <c r="E286" s="194" t="s">
        <v>3</v>
      </c>
      <c r="F286" s="195" t="s">
        <v>511</v>
      </c>
      <c r="G286" s="13"/>
      <c r="H286" s="196">
        <v>2</v>
      </c>
      <c r="I286" s="197"/>
      <c r="J286" s="13"/>
      <c r="K286" s="13"/>
      <c r="L286" s="192"/>
      <c r="M286" s="198"/>
      <c r="N286" s="199"/>
      <c r="O286" s="199"/>
      <c r="P286" s="199"/>
      <c r="Q286" s="199"/>
      <c r="R286" s="199"/>
      <c r="S286" s="199"/>
      <c r="T286" s="20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4" t="s">
        <v>138</v>
      </c>
      <c r="AU286" s="194" t="s">
        <v>89</v>
      </c>
      <c r="AV286" s="13" t="s">
        <v>89</v>
      </c>
      <c r="AW286" s="13" t="s">
        <v>42</v>
      </c>
      <c r="AX286" s="13" t="s">
        <v>87</v>
      </c>
      <c r="AY286" s="194" t="s">
        <v>128</v>
      </c>
    </row>
    <row r="287" s="2" customFormat="1" ht="16.5" customHeight="1">
      <c r="A287" s="38"/>
      <c r="B287" s="178"/>
      <c r="C287" s="217" t="s">
        <v>599</v>
      </c>
      <c r="D287" s="217" t="s">
        <v>366</v>
      </c>
      <c r="E287" s="218" t="s">
        <v>600</v>
      </c>
      <c r="F287" s="219" t="s">
        <v>601</v>
      </c>
      <c r="G287" s="220" t="s">
        <v>392</v>
      </c>
      <c r="H287" s="221">
        <v>2</v>
      </c>
      <c r="I287" s="222"/>
      <c r="J287" s="223">
        <f>ROUND(I287*H287,2)</f>
        <v>0</v>
      </c>
      <c r="K287" s="219" t="s">
        <v>135</v>
      </c>
      <c r="L287" s="224"/>
      <c r="M287" s="225" t="s">
        <v>3</v>
      </c>
      <c r="N287" s="226" t="s">
        <v>51</v>
      </c>
      <c r="O287" s="72"/>
      <c r="P287" s="188">
        <f>O287*H287</f>
        <v>0</v>
      </c>
      <c r="Q287" s="188">
        <v>0.013400000000000001</v>
      </c>
      <c r="R287" s="188">
        <f>Q287*H287</f>
        <v>0.026800000000000001</v>
      </c>
      <c r="S287" s="188">
        <v>0</v>
      </c>
      <c r="T287" s="18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90" t="s">
        <v>171</v>
      </c>
      <c r="AT287" s="190" t="s">
        <v>366</v>
      </c>
      <c r="AU287" s="190" t="s">
        <v>89</v>
      </c>
      <c r="AY287" s="18" t="s">
        <v>128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8" t="s">
        <v>87</v>
      </c>
      <c r="BK287" s="191">
        <f>ROUND(I287*H287,2)</f>
        <v>0</v>
      </c>
      <c r="BL287" s="18" t="s">
        <v>150</v>
      </c>
      <c r="BM287" s="190" t="s">
        <v>602</v>
      </c>
    </row>
    <row r="288" s="13" customFormat="1">
      <c r="A288" s="13"/>
      <c r="B288" s="192"/>
      <c r="C288" s="13"/>
      <c r="D288" s="193" t="s">
        <v>138</v>
      </c>
      <c r="E288" s="194" t="s">
        <v>3</v>
      </c>
      <c r="F288" s="195" t="s">
        <v>511</v>
      </c>
      <c r="G288" s="13"/>
      <c r="H288" s="196">
        <v>2</v>
      </c>
      <c r="I288" s="197"/>
      <c r="J288" s="13"/>
      <c r="K288" s="13"/>
      <c r="L288" s="192"/>
      <c r="M288" s="198"/>
      <c r="N288" s="199"/>
      <c r="O288" s="199"/>
      <c r="P288" s="199"/>
      <c r="Q288" s="199"/>
      <c r="R288" s="199"/>
      <c r="S288" s="199"/>
      <c r="T288" s="20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4" t="s">
        <v>138</v>
      </c>
      <c r="AU288" s="194" t="s">
        <v>89</v>
      </c>
      <c r="AV288" s="13" t="s">
        <v>89</v>
      </c>
      <c r="AW288" s="13" t="s">
        <v>42</v>
      </c>
      <c r="AX288" s="13" t="s">
        <v>87</v>
      </c>
      <c r="AY288" s="194" t="s">
        <v>128</v>
      </c>
    </row>
    <row r="289" s="2" customFormat="1" ht="33" customHeight="1">
      <c r="A289" s="38"/>
      <c r="B289" s="178"/>
      <c r="C289" s="179" t="s">
        <v>603</v>
      </c>
      <c r="D289" s="179" t="s">
        <v>131</v>
      </c>
      <c r="E289" s="180" t="s">
        <v>604</v>
      </c>
      <c r="F289" s="181" t="s">
        <v>605</v>
      </c>
      <c r="G289" s="182" t="s">
        <v>392</v>
      </c>
      <c r="H289" s="183">
        <v>2</v>
      </c>
      <c r="I289" s="184"/>
      <c r="J289" s="185">
        <f>ROUND(I289*H289,2)</f>
        <v>0</v>
      </c>
      <c r="K289" s="181" t="s">
        <v>135</v>
      </c>
      <c r="L289" s="39"/>
      <c r="M289" s="186" t="s">
        <v>3</v>
      </c>
      <c r="N289" s="187" t="s">
        <v>51</v>
      </c>
      <c r="O289" s="72"/>
      <c r="P289" s="188">
        <f>O289*H289</f>
        <v>0</v>
      </c>
      <c r="Q289" s="188">
        <v>0</v>
      </c>
      <c r="R289" s="188">
        <f>Q289*H289</f>
        <v>0</v>
      </c>
      <c r="S289" s="188">
        <v>0</v>
      </c>
      <c r="T289" s="18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90" t="s">
        <v>150</v>
      </c>
      <c r="AT289" s="190" t="s">
        <v>131</v>
      </c>
      <c r="AU289" s="190" t="s">
        <v>89</v>
      </c>
      <c r="AY289" s="18" t="s">
        <v>128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8" t="s">
        <v>87</v>
      </c>
      <c r="BK289" s="191">
        <f>ROUND(I289*H289,2)</f>
        <v>0</v>
      </c>
      <c r="BL289" s="18" t="s">
        <v>150</v>
      </c>
      <c r="BM289" s="190" t="s">
        <v>606</v>
      </c>
    </row>
    <row r="290" s="13" customFormat="1">
      <c r="A290" s="13"/>
      <c r="B290" s="192"/>
      <c r="C290" s="13"/>
      <c r="D290" s="193" t="s">
        <v>138</v>
      </c>
      <c r="E290" s="194" t="s">
        <v>3</v>
      </c>
      <c r="F290" s="195" t="s">
        <v>511</v>
      </c>
      <c r="G290" s="13"/>
      <c r="H290" s="196">
        <v>2</v>
      </c>
      <c r="I290" s="197"/>
      <c r="J290" s="13"/>
      <c r="K290" s="13"/>
      <c r="L290" s="192"/>
      <c r="M290" s="198"/>
      <c r="N290" s="199"/>
      <c r="O290" s="199"/>
      <c r="P290" s="199"/>
      <c r="Q290" s="199"/>
      <c r="R290" s="199"/>
      <c r="S290" s="199"/>
      <c r="T290" s="20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4" t="s">
        <v>138</v>
      </c>
      <c r="AU290" s="194" t="s">
        <v>89</v>
      </c>
      <c r="AV290" s="13" t="s">
        <v>89</v>
      </c>
      <c r="AW290" s="13" t="s">
        <v>42</v>
      </c>
      <c r="AX290" s="13" t="s">
        <v>87</v>
      </c>
      <c r="AY290" s="194" t="s">
        <v>128</v>
      </c>
    </row>
    <row r="291" s="2" customFormat="1" ht="16.5" customHeight="1">
      <c r="A291" s="38"/>
      <c r="B291" s="178"/>
      <c r="C291" s="217" t="s">
        <v>607</v>
      </c>
      <c r="D291" s="217" t="s">
        <v>366</v>
      </c>
      <c r="E291" s="218" t="s">
        <v>608</v>
      </c>
      <c r="F291" s="219" t="s">
        <v>609</v>
      </c>
      <c r="G291" s="220" t="s">
        <v>392</v>
      </c>
      <c r="H291" s="221">
        <v>2</v>
      </c>
      <c r="I291" s="222"/>
      <c r="J291" s="223">
        <f>ROUND(I291*H291,2)</f>
        <v>0</v>
      </c>
      <c r="K291" s="219" t="s">
        <v>135</v>
      </c>
      <c r="L291" s="224"/>
      <c r="M291" s="225" t="s">
        <v>3</v>
      </c>
      <c r="N291" s="226" t="s">
        <v>51</v>
      </c>
      <c r="O291" s="72"/>
      <c r="P291" s="188">
        <f>O291*H291</f>
        <v>0</v>
      </c>
      <c r="Q291" s="188">
        <v>0.01546</v>
      </c>
      <c r="R291" s="188">
        <f>Q291*H291</f>
        <v>0.03092</v>
      </c>
      <c r="S291" s="188">
        <v>0</v>
      </c>
      <c r="T291" s="189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90" t="s">
        <v>171</v>
      </c>
      <c r="AT291" s="190" t="s">
        <v>366</v>
      </c>
      <c r="AU291" s="190" t="s">
        <v>89</v>
      </c>
      <c r="AY291" s="18" t="s">
        <v>128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8" t="s">
        <v>87</v>
      </c>
      <c r="BK291" s="191">
        <f>ROUND(I291*H291,2)</f>
        <v>0</v>
      </c>
      <c r="BL291" s="18" t="s">
        <v>150</v>
      </c>
      <c r="BM291" s="190" t="s">
        <v>610</v>
      </c>
    </row>
    <row r="292" s="13" customFormat="1">
      <c r="A292" s="13"/>
      <c r="B292" s="192"/>
      <c r="C292" s="13"/>
      <c r="D292" s="193" t="s">
        <v>138</v>
      </c>
      <c r="E292" s="194" t="s">
        <v>3</v>
      </c>
      <c r="F292" s="195" t="s">
        <v>511</v>
      </c>
      <c r="G292" s="13"/>
      <c r="H292" s="196">
        <v>2</v>
      </c>
      <c r="I292" s="197"/>
      <c r="J292" s="13"/>
      <c r="K292" s="13"/>
      <c r="L292" s="192"/>
      <c r="M292" s="198"/>
      <c r="N292" s="199"/>
      <c r="O292" s="199"/>
      <c r="P292" s="199"/>
      <c r="Q292" s="199"/>
      <c r="R292" s="199"/>
      <c r="S292" s="199"/>
      <c r="T292" s="20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4" t="s">
        <v>138</v>
      </c>
      <c r="AU292" s="194" t="s">
        <v>89</v>
      </c>
      <c r="AV292" s="13" t="s">
        <v>89</v>
      </c>
      <c r="AW292" s="13" t="s">
        <v>42</v>
      </c>
      <c r="AX292" s="13" t="s">
        <v>87</v>
      </c>
      <c r="AY292" s="194" t="s">
        <v>128</v>
      </c>
    </row>
    <row r="293" s="2" customFormat="1" ht="33" customHeight="1">
      <c r="A293" s="38"/>
      <c r="B293" s="178"/>
      <c r="C293" s="179" t="s">
        <v>611</v>
      </c>
      <c r="D293" s="179" t="s">
        <v>131</v>
      </c>
      <c r="E293" s="180" t="s">
        <v>612</v>
      </c>
      <c r="F293" s="181" t="s">
        <v>613</v>
      </c>
      <c r="G293" s="182" t="s">
        <v>392</v>
      </c>
      <c r="H293" s="183">
        <v>8</v>
      </c>
      <c r="I293" s="184"/>
      <c r="J293" s="185">
        <f>ROUND(I293*H293,2)</f>
        <v>0</v>
      </c>
      <c r="K293" s="181" t="s">
        <v>135</v>
      </c>
      <c r="L293" s="39"/>
      <c r="M293" s="186" t="s">
        <v>3</v>
      </c>
      <c r="N293" s="187" t="s">
        <v>51</v>
      </c>
      <c r="O293" s="72"/>
      <c r="P293" s="188">
        <f>O293*H293</f>
        <v>0</v>
      </c>
      <c r="Q293" s="188">
        <v>0</v>
      </c>
      <c r="R293" s="188">
        <f>Q293*H293</f>
        <v>0</v>
      </c>
      <c r="S293" s="188">
        <v>0</v>
      </c>
      <c r="T293" s="18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90" t="s">
        <v>150</v>
      </c>
      <c r="AT293" s="190" t="s">
        <v>131</v>
      </c>
      <c r="AU293" s="190" t="s">
        <v>89</v>
      </c>
      <c r="AY293" s="18" t="s">
        <v>128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8" t="s">
        <v>87</v>
      </c>
      <c r="BK293" s="191">
        <f>ROUND(I293*H293,2)</f>
        <v>0</v>
      </c>
      <c r="BL293" s="18" t="s">
        <v>150</v>
      </c>
      <c r="BM293" s="190" t="s">
        <v>614</v>
      </c>
    </row>
    <row r="294" s="13" customFormat="1">
      <c r="A294" s="13"/>
      <c r="B294" s="192"/>
      <c r="C294" s="13"/>
      <c r="D294" s="193" t="s">
        <v>138</v>
      </c>
      <c r="E294" s="194" t="s">
        <v>3</v>
      </c>
      <c r="F294" s="195" t="s">
        <v>615</v>
      </c>
      <c r="G294" s="13"/>
      <c r="H294" s="196">
        <v>8</v>
      </c>
      <c r="I294" s="197"/>
      <c r="J294" s="13"/>
      <c r="K294" s="13"/>
      <c r="L294" s="192"/>
      <c r="M294" s="198"/>
      <c r="N294" s="199"/>
      <c r="O294" s="199"/>
      <c r="P294" s="199"/>
      <c r="Q294" s="199"/>
      <c r="R294" s="199"/>
      <c r="S294" s="199"/>
      <c r="T294" s="20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4" t="s">
        <v>138</v>
      </c>
      <c r="AU294" s="194" t="s">
        <v>89</v>
      </c>
      <c r="AV294" s="13" t="s">
        <v>89</v>
      </c>
      <c r="AW294" s="13" t="s">
        <v>42</v>
      </c>
      <c r="AX294" s="13" t="s">
        <v>87</v>
      </c>
      <c r="AY294" s="194" t="s">
        <v>128</v>
      </c>
    </row>
    <row r="295" s="2" customFormat="1" ht="16.5" customHeight="1">
      <c r="A295" s="38"/>
      <c r="B295" s="178"/>
      <c r="C295" s="217" t="s">
        <v>616</v>
      </c>
      <c r="D295" s="217" t="s">
        <v>366</v>
      </c>
      <c r="E295" s="218" t="s">
        <v>617</v>
      </c>
      <c r="F295" s="219" t="s">
        <v>618</v>
      </c>
      <c r="G295" s="220" t="s">
        <v>392</v>
      </c>
      <c r="H295" s="221">
        <v>4</v>
      </c>
      <c r="I295" s="222"/>
      <c r="J295" s="223">
        <f>ROUND(I295*H295,2)</f>
        <v>0</v>
      </c>
      <c r="K295" s="219" t="s">
        <v>135</v>
      </c>
      <c r="L295" s="224"/>
      <c r="M295" s="225" t="s">
        <v>3</v>
      </c>
      <c r="N295" s="226" t="s">
        <v>51</v>
      </c>
      <c r="O295" s="72"/>
      <c r="P295" s="188">
        <f>O295*H295</f>
        <v>0</v>
      </c>
      <c r="Q295" s="188">
        <v>0.0051200000000000004</v>
      </c>
      <c r="R295" s="188">
        <f>Q295*H295</f>
        <v>0.020480000000000002</v>
      </c>
      <c r="S295" s="188">
        <v>0</v>
      </c>
      <c r="T295" s="18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90" t="s">
        <v>171</v>
      </c>
      <c r="AT295" s="190" t="s">
        <v>366</v>
      </c>
      <c r="AU295" s="190" t="s">
        <v>89</v>
      </c>
      <c r="AY295" s="18" t="s">
        <v>128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8" t="s">
        <v>87</v>
      </c>
      <c r="BK295" s="191">
        <f>ROUND(I295*H295,2)</f>
        <v>0</v>
      </c>
      <c r="BL295" s="18" t="s">
        <v>150</v>
      </c>
      <c r="BM295" s="190" t="s">
        <v>619</v>
      </c>
    </row>
    <row r="296" s="13" customFormat="1">
      <c r="A296" s="13"/>
      <c r="B296" s="192"/>
      <c r="C296" s="13"/>
      <c r="D296" s="193" t="s">
        <v>138</v>
      </c>
      <c r="E296" s="194" t="s">
        <v>3</v>
      </c>
      <c r="F296" s="195" t="s">
        <v>529</v>
      </c>
      <c r="G296" s="13"/>
      <c r="H296" s="196">
        <v>4</v>
      </c>
      <c r="I296" s="197"/>
      <c r="J296" s="13"/>
      <c r="K296" s="13"/>
      <c r="L296" s="192"/>
      <c r="M296" s="198"/>
      <c r="N296" s="199"/>
      <c r="O296" s="199"/>
      <c r="P296" s="199"/>
      <c r="Q296" s="199"/>
      <c r="R296" s="199"/>
      <c r="S296" s="199"/>
      <c r="T296" s="20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4" t="s">
        <v>138</v>
      </c>
      <c r="AU296" s="194" t="s">
        <v>89</v>
      </c>
      <c r="AV296" s="13" t="s">
        <v>89</v>
      </c>
      <c r="AW296" s="13" t="s">
        <v>42</v>
      </c>
      <c r="AX296" s="13" t="s">
        <v>87</v>
      </c>
      <c r="AY296" s="194" t="s">
        <v>128</v>
      </c>
    </row>
    <row r="297" s="2" customFormat="1" ht="16.5" customHeight="1">
      <c r="A297" s="38"/>
      <c r="B297" s="178"/>
      <c r="C297" s="217" t="s">
        <v>620</v>
      </c>
      <c r="D297" s="217" t="s">
        <v>366</v>
      </c>
      <c r="E297" s="218" t="s">
        <v>621</v>
      </c>
      <c r="F297" s="219" t="s">
        <v>622</v>
      </c>
      <c r="G297" s="220" t="s">
        <v>392</v>
      </c>
      <c r="H297" s="221">
        <v>2</v>
      </c>
      <c r="I297" s="222"/>
      <c r="J297" s="223">
        <f>ROUND(I297*H297,2)</f>
        <v>0</v>
      </c>
      <c r="K297" s="219" t="s">
        <v>135</v>
      </c>
      <c r="L297" s="224"/>
      <c r="M297" s="225" t="s">
        <v>3</v>
      </c>
      <c r="N297" s="226" t="s">
        <v>51</v>
      </c>
      <c r="O297" s="72"/>
      <c r="P297" s="188">
        <f>O297*H297</f>
        <v>0</v>
      </c>
      <c r="Q297" s="188">
        <v>0.0048799999999999998</v>
      </c>
      <c r="R297" s="188">
        <f>Q297*H297</f>
        <v>0.0097599999999999996</v>
      </c>
      <c r="S297" s="188">
        <v>0</v>
      </c>
      <c r="T297" s="189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90" t="s">
        <v>171</v>
      </c>
      <c r="AT297" s="190" t="s">
        <v>366</v>
      </c>
      <c r="AU297" s="190" t="s">
        <v>89</v>
      </c>
      <c r="AY297" s="18" t="s">
        <v>128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8" t="s">
        <v>87</v>
      </c>
      <c r="BK297" s="191">
        <f>ROUND(I297*H297,2)</f>
        <v>0</v>
      </c>
      <c r="BL297" s="18" t="s">
        <v>150</v>
      </c>
      <c r="BM297" s="190" t="s">
        <v>623</v>
      </c>
    </row>
    <row r="298" s="13" customFormat="1">
      <c r="A298" s="13"/>
      <c r="B298" s="192"/>
      <c r="C298" s="13"/>
      <c r="D298" s="193" t="s">
        <v>138</v>
      </c>
      <c r="E298" s="194" t="s">
        <v>3</v>
      </c>
      <c r="F298" s="195" t="s">
        <v>511</v>
      </c>
      <c r="G298" s="13"/>
      <c r="H298" s="196">
        <v>2</v>
      </c>
      <c r="I298" s="197"/>
      <c r="J298" s="13"/>
      <c r="K298" s="13"/>
      <c r="L298" s="192"/>
      <c r="M298" s="198"/>
      <c r="N298" s="199"/>
      <c r="O298" s="199"/>
      <c r="P298" s="199"/>
      <c r="Q298" s="199"/>
      <c r="R298" s="199"/>
      <c r="S298" s="199"/>
      <c r="T298" s="20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4" t="s">
        <v>138</v>
      </c>
      <c r="AU298" s="194" t="s">
        <v>89</v>
      </c>
      <c r="AV298" s="13" t="s">
        <v>89</v>
      </c>
      <c r="AW298" s="13" t="s">
        <v>42</v>
      </c>
      <c r="AX298" s="13" t="s">
        <v>87</v>
      </c>
      <c r="AY298" s="194" t="s">
        <v>128</v>
      </c>
    </row>
    <row r="299" s="2" customFormat="1" ht="16.5" customHeight="1">
      <c r="A299" s="38"/>
      <c r="B299" s="178"/>
      <c r="C299" s="217" t="s">
        <v>624</v>
      </c>
      <c r="D299" s="217" t="s">
        <v>366</v>
      </c>
      <c r="E299" s="218" t="s">
        <v>625</v>
      </c>
      <c r="F299" s="219" t="s">
        <v>626</v>
      </c>
      <c r="G299" s="220" t="s">
        <v>392</v>
      </c>
      <c r="H299" s="221">
        <v>2</v>
      </c>
      <c r="I299" s="222"/>
      <c r="J299" s="223">
        <f>ROUND(I299*H299,2)</f>
        <v>0</v>
      </c>
      <c r="K299" s="219" t="s">
        <v>3</v>
      </c>
      <c r="L299" s="224"/>
      <c r="M299" s="225" t="s">
        <v>3</v>
      </c>
      <c r="N299" s="226" t="s">
        <v>51</v>
      </c>
      <c r="O299" s="72"/>
      <c r="P299" s="188">
        <f>O299*H299</f>
        <v>0</v>
      </c>
      <c r="Q299" s="188">
        <v>0.0066299999999999996</v>
      </c>
      <c r="R299" s="188">
        <f>Q299*H299</f>
        <v>0.013259999999999999</v>
      </c>
      <c r="S299" s="188">
        <v>0</v>
      </c>
      <c r="T299" s="189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90" t="s">
        <v>171</v>
      </c>
      <c r="AT299" s="190" t="s">
        <v>366</v>
      </c>
      <c r="AU299" s="190" t="s">
        <v>89</v>
      </c>
      <c r="AY299" s="18" t="s">
        <v>128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8" t="s">
        <v>87</v>
      </c>
      <c r="BK299" s="191">
        <f>ROUND(I299*H299,2)</f>
        <v>0</v>
      </c>
      <c r="BL299" s="18" t="s">
        <v>150</v>
      </c>
      <c r="BM299" s="190" t="s">
        <v>627</v>
      </c>
    </row>
    <row r="300" s="13" customFormat="1">
      <c r="A300" s="13"/>
      <c r="B300" s="192"/>
      <c r="C300" s="13"/>
      <c r="D300" s="193" t="s">
        <v>138</v>
      </c>
      <c r="E300" s="194" t="s">
        <v>3</v>
      </c>
      <c r="F300" s="195" t="s">
        <v>511</v>
      </c>
      <c r="G300" s="13"/>
      <c r="H300" s="196">
        <v>2</v>
      </c>
      <c r="I300" s="197"/>
      <c r="J300" s="13"/>
      <c r="K300" s="13"/>
      <c r="L300" s="192"/>
      <c r="M300" s="198"/>
      <c r="N300" s="199"/>
      <c r="O300" s="199"/>
      <c r="P300" s="199"/>
      <c r="Q300" s="199"/>
      <c r="R300" s="199"/>
      <c r="S300" s="199"/>
      <c r="T300" s="20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4" t="s">
        <v>138</v>
      </c>
      <c r="AU300" s="194" t="s">
        <v>89</v>
      </c>
      <c r="AV300" s="13" t="s">
        <v>89</v>
      </c>
      <c r="AW300" s="13" t="s">
        <v>42</v>
      </c>
      <c r="AX300" s="13" t="s">
        <v>87</v>
      </c>
      <c r="AY300" s="194" t="s">
        <v>128</v>
      </c>
    </row>
    <row r="301" s="2" customFormat="1" ht="21.75" customHeight="1">
      <c r="A301" s="38"/>
      <c r="B301" s="178"/>
      <c r="C301" s="179" t="s">
        <v>628</v>
      </c>
      <c r="D301" s="179" t="s">
        <v>131</v>
      </c>
      <c r="E301" s="180" t="s">
        <v>629</v>
      </c>
      <c r="F301" s="181" t="s">
        <v>630</v>
      </c>
      <c r="G301" s="182" t="s">
        <v>275</v>
      </c>
      <c r="H301" s="183">
        <v>18</v>
      </c>
      <c r="I301" s="184"/>
      <c r="J301" s="185">
        <f>ROUND(I301*H301,2)</f>
        <v>0</v>
      </c>
      <c r="K301" s="181" t="s">
        <v>135</v>
      </c>
      <c r="L301" s="39"/>
      <c r="M301" s="186" t="s">
        <v>3</v>
      </c>
      <c r="N301" s="187" t="s">
        <v>51</v>
      </c>
      <c r="O301" s="72"/>
      <c r="P301" s="188">
        <f>O301*H301</f>
        <v>0</v>
      </c>
      <c r="Q301" s="188">
        <v>0</v>
      </c>
      <c r="R301" s="188">
        <f>Q301*H301</f>
        <v>0</v>
      </c>
      <c r="S301" s="188">
        <v>0.55000000000000004</v>
      </c>
      <c r="T301" s="189">
        <f>S301*H301</f>
        <v>9.9000000000000004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90" t="s">
        <v>150</v>
      </c>
      <c r="AT301" s="190" t="s">
        <v>131</v>
      </c>
      <c r="AU301" s="190" t="s">
        <v>89</v>
      </c>
      <c r="AY301" s="18" t="s">
        <v>128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8" t="s">
        <v>87</v>
      </c>
      <c r="BK301" s="191">
        <f>ROUND(I301*H301,2)</f>
        <v>0</v>
      </c>
      <c r="BL301" s="18" t="s">
        <v>150</v>
      </c>
      <c r="BM301" s="190" t="s">
        <v>631</v>
      </c>
    </row>
    <row r="302" s="13" customFormat="1">
      <c r="A302" s="13"/>
      <c r="B302" s="192"/>
      <c r="C302" s="13"/>
      <c r="D302" s="193" t="s">
        <v>138</v>
      </c>
      <c r="E302" s="194" t="s">
        <v>3</v>
      </c>
      <c r="F302" s="195" t="s">
        <v>632</v>
      </c>
      <c r="G302" s="13"/>
      <c r="H302" s="196">
        <v>18</v>
      </c>
      <c r="I302" s="197"/>
      <c r="J302" s="13"/>
      <c r="K302" s="13"/>
      <c r="L302" s="192"/>
      <c r="M302" s="198"/>
      <c r="N302" s="199"/>
      <c r="O302" s="199"/>
      <c r="P302" s="199"/>
      <c r="Q302" s="199"/>
      <c r="R302" s="199"/>
      <c r="S302" s="199"/>
      <c r="T302" s="20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4" t="s">
        <v>138</v>
      </c>
      <c r="AU302" s="194" t="s">
        <v>89</v>
      </c>
      <c r="AV302" s="13" t="s">
        <v>89</v>
      </c>
      <c r="AW302" s="13" t="s">
        <v>42</v>
      </c>
      <c r="AX302" s="13" t="s">
        <v>87</v>
      </c>
      <c r="AY302" s="194" t="s">
        <v>128</v>
      </c>
    </row>
    <row r="303" s="2" customFormat="1" ht="21.75" customHeight="1">
      <c r="A303" s="38"/>
      <c r="B303" s="178"/>
      <c r="C303" s="179" t="s">
        <v>633</v>
      </c>
      <c r="D303" s="179" t="s">
        <v>131</v>
      </c>
      <c r="E303" s="180" t="s">
        <v>634</v>
      </c>
      <c r="F303" s="181" t="s">
        <v>635</v>
      </c>
      <c r="G303" s="182" t="s">
        <v>392</v>
      </c>
      <c r="H303" s="183">
        <v>7</v>
      </c>
      <c r="I303" s="184"/>
      <c r="J303" s="185">
        <f>ROUND(I303*H303,2)</f>
        <v>0</v>
      </c>
      <c r="K303" s="181" t="s">
        <v>135</v>
      </c>
      <c r="L303" s="39"/>
      <c r="M303" s="186" t="s">
        <v>3</v>
      </c>
      <c r="N303" s="187" t="s">
        <v>51</v>
      </c>
      <c r="O303" s="72"/>
      <c r="P303" s="188">
        <f>O303*H303</f>
        <v>0</v>
      </c>
      <c r="Q303" s="188">
        <v>0</v>
      </c>
      <c r="R303" s="188">
        <f>Q303*H303</f>
        <v>0</v>
      </c>
      <c r="S303" s="188">
        <v>0</v>
      </c>
      <c r="T303" s="189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90" t="s">
        <v>150</v>
      </c>
      <c r="AT303" s="190" t="s">
        <v>131</v>
      </c>
      <c r="AU303" s="190" t="s">
        <v>89</v>
      </c>
      <c r="AY303" s="18" t="s">
        <v>128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8" t="s">
        <v>87</v>
      </c>
      <c r="BK303" s="191">
        <f>ROUND(I303*H303,2)</f>
        <v>0</v>
      </c>
      <c r="BL303" s="18" t="s">
        <v>150</v>
      </c>
      <c r="BM303" s="190" t="s">
        <v>636</v>
      </c>
    </row>
    <row r="304" s="13" customFormat="1">
      <c r="A304" s="13"/>
      <c r="B304" s="192"/>
      <c r="C304" s="13"/>
      <c r="D304" s="193" t="s">
        <v>138</v>
      </c>
      <c r="E304" s="194" t="s">
        <v>3</v>
      </c>
      <c r="F304" s="195" t="s">
        <v>637</v>
      </c>
      <c r="G304" s="13"/>
      <c r="H304" s="196">
        <v>7</v>
      </c>
      <c r="I304" s="197"/>
      <c r="J304" s="13"/>
      <c r="K304" s="13"/>
      <c r="L304" s="192"/>
      <c r="M304" s="198"/>
      <c r="N304" s="199"/>
      <c r="O304" s="199"/>
      <c r="P304" s="199"/>
      <c r="Q304" s="199"/>
      <c r="R304" s="199"/>
      <c r="S304" s="199"/>
      <c r="T304" s="20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4" t="s">
        <v>138</v>
      </c>
      <c r="AU304" s="194" t="s">
        <v>89</v>
      </c>
      <c r="AV304" s="13" t="s">
        <v>89</v>
      </c>
      <c r="AW304" s="13" t="s">
        <v>42</v>
      </c>
      <c r="AX304" s="13" t="s">
        <v>87</v>
      </c>
      <c r="AY304" s="194" t="s">
        <v>128</v>
      </c>
    </row>
    <row r="305" s="2" customFormat="1" ht="44.25" customHeight="1">
      <c r="A305" s="38"/>
      <c r="B305" s="178"/>
      <c r="C305" s="179" t="s">
        <v>638</v>
      </c>
      <c r="D305" s="179" t="s">
        <v>131</v>
      </c>
      <c r="E305" s="180" t="s">
        <v>639</v>
      </c>
      <c r="F305" s="181" t="s">
        <v>640</v>
      </c>
      <c r="G305" s="182" t="s">
        <v>392</v>
      </c>
      <c r="H305" s="183">
        <v>4</v>
      </c>
      <c r="I305" s="184"/>
      <c r="J305" s="185">
        <f>ROUND(I305*H305,2)</f>
        <v>0</v>
      </c>
      <c r="K305" s="181" t="s">
        <v>135</v>
      </c>
      <c r="L305" s="39"/>
      <c r="M305" s="186" t="s">
        <v>3</v>
      </c>
      <c r="N305" s="187" t="s">
        <v>51</v>
      </c>
      <c r="O305" s="72"/>
      <c r="P305" s="188">
        <f>O305*H305</f>
        <v>0</v>
      </c>
      <c r="Q305" s="188">
        <v>0</v>
      </c>
      <c r="R305" s="188">
        <f>Q305*H305</f>
        <v>0</v>
      </c>
      <c r="S305" s="188">
        <v>0</v>
      </c>
      <c r="T305" s="189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90" t="s">
        <v>150</v>
      </c>
      <c r="AT305" s="190" t="s">
        <v>131</v>
      </c>
      <c r="AU305" s="190" t="s">
        <v>89</v>
      </c>
      <c r="AY305" s="18" t="s">
        <v>128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8" t="s">
        <v>87</v>
      </c>
      <c r="BK305" s="191">
        <f>ROUND(I305*H305,2)</f>
        <v>0</v>
      </c>
      <c r="BL305" s="18" t="s">
        <v>150</v>
      </c>
      <c r="BM305" s="190" t="s">
        <v>641</v>
      </c>
    </row>
    <row r="306" s="13" customFormat="1">
      <c r="A306" s="13"/>
      <c r="B306" s="192"/>
      <c r="C306" s="13"/>
      <c r="D306" s="193" t="s">
        <v>138</v>
      </c>
      <c r="E306" s="194" t="s">
        <v>3</v>
      </c>
      <c r="F306" s="195" t="s">
        <v>529</v>
      </c>
      <c r="G306" s="13"/>
      <c r="H306" s="196">
        <v>4</v>
      </c>
      <c r="I306" s="197"/>
      <c r="J306" s="13"/>
      <c r="K306" s="13"/>
      <c r="L306" s="192"/>
      <c r="M306" s="198"/>
      <c r="N306" s="199"/>
      <c r="O306" s="199"/>
      <c r="P306" s="199"/>
      <c r="Q306" s="199"/>
      <c r="R306" s="199"/>
      <c r="S306" s="199"/>
      <c r="T306" s="20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4" t="s">
        <v>138</v>
      </c>
      <c r="AU306" s="194" t="s">
        <v>89</v>
      </c>
      <c r="AV306" s="13" t="s">
        <v>89</v>
      </c>
      <c r="AW306" s="13" t="s">
        <v>42</v>
      </c>
      <c r="AX306" s="13" t="s">
        <v>87</v>
      </c>
      <c r="AY306" s="194" t="s">
        <v>128</v>
      </c>
    </row>
    <row r="307" s="2" customFormat="1" ht="44.25" customHeight="1">
      <c r="A307" s="38"/>
      <c r="B307" s="178"/>
      <c r="C307" s="179" t="s">
        <v>642</v>
      </c>
      <c r="D307" s="179" t="s">
        <v>131</v>
      </c>
      <c r="E307" s="180" t="s">
        <v>643</v>
      </c>
      <c r="F307" s="181" t="s">
        <v>644</v>
      </c>
      <c r="G307" s="182" t="s">
        <v>392</v>
      </c>
      <c r="H307" s="183">
        <v>3</v>
      </c>
      <c r="I307" s="184"/>
      <c r="J307" s="185">
        <f>ROUND(I307*H307,2)</f>
        <v>0</v>
      </c>
      <c r="K307" s="181" t="s">
        <v>135</v>
      </c>
      <c r="L307" s="39"/>
      <c r="M307" s="186" t="s">
        <v>3</v>
      </c>
      <c r="N307" s="187" t="s">
        <v>51</v>
      </c>
      <c r="O307" s="72"/>
      <c r="P307" s="188">
        <f>O307*H307</f>
        <v>0</v>
      </c>
      <c r="Q307" s="188">
        <v>0</v>
      </c>
      <c r="R307" s="188">
        <f>Q307*H307</f>
        <v>0</v>
      </c>
      <c r="S307" s="188">
        <v>0</v>
      </c>
      <c r="T307" s="189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90" t="s">
        <v>150</v>
      </c>
      <c r="AT307" s="190" t="s">
        <v>131</v>
      </c>
      <c r="AU307" s="190" t="s">
        <v>89</v>
      </c>
      <c r="AY307" s="18" t="s">
        <v>128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8" t="s">
        <v>87</v>
      </c>
      <c r="BK307" s="191">
        <f>ROUND(I307*H307,2)</f>
        <v>0</v>
      </c>
      <c r="BL307" s="18" t="s">
        <v>150</v>
      </c>
      <c r="BM307" s="190" t="s">
        <v>645</v>
      </c>
    </row>
    <row r="308" s="13" customFormat="1">
      <c r="A308" s="13"/>
      <c r="B308" s="192"/>
      <c r="C308" s="13"/>
      <c r="D308" s="193" t="s">
        <v>138</v>
      </c>
      <c r="E308" s="194" t="s">
        <v>3</v>
      </c>
      <c r="F308" s="195" t="s">
        <v>502</v>
      </c>
      <c r="G308" s="13"/>
      <c r="H308" s="196">
        <v>3</v>
      </c>
      <c r="I308" s="197"/>
      <c r="J308" s="13"/>
      <c r="K308" s="13"/>
      <c r="L308" s="192"/>
      <c r="M308" s="198"/>
      <c r="N308" s="199"/>
      <c r="O308" s="199"/>
      <c r="P308" s="199"/>
      <c r="Q308" s="199"/>
      <c r="R308" s="199"/>
      <c r="S308" s="199"/>
      <c r="T308" s="20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4" t="s">
        <v>138</v>
      </c>
      <c r="AU308" s="194" t="s">
        <v>89</v>
      </c>
      <c r="AV308" s="13" t="s">
        <v>89</v>
      </c>
      <c r="AW308" s="13" t="s">
        <v>42</v>
      </c>
      <c r="AX308" s="13" t="s">
        <v>87</v>
      </c>
      <c r="AY308" s="194" t="s">
        <v>128</v>
      </c>
    </row>
    <row r="309" s="2" customFormat="1" ht="44.25" customHeight="1">
      <c r="A309" s="38"/>
      <c r="B309" s="178"/>
      <c r="C309" s="179" t="s">
        <v>646</v>
      </c>
      <c r="D309" s="179" t="s">
        <v>131</v>
      </c>
      <c r="E309" s="180" t="s">
        <v>647</v>
      </c>
      <c r="F309" s="181" t="s">
        <v>648</v>
      </c>
      <c r="G309" s="182" t="s">
        <v>392</v>
      </c>
      <c r="H309" s="183">
        <v>1</v>
      </c>
      <c r="I309" s="184"/>
      <c r="J309" s="185">
        <f>ROUND(I309*H309,2)</f>
        <v>0</v>
      </c>
      <c r="K309" s="181" t="s">
        <v>135</v>
      </c>
      <c r="L309" s="39"/>
      <c r="M309" s="186" t="s">
        <v>3</v>
      </c>
      <c r="N309" s="187" t="s">
        <v>51</v>
      </c>
      <c r="O309" s="72"/>
      <c r="P309" s="188">
        <f>O309*H309</f>
        <v>0</v>
      </c>
      <c r="Q309" s="188">
        <v>0.0016199999999999999</v>
      </c>
      <c r="R309" s="188">
        <f>Q309*H309</f>
        <v>0.0016199999999999999</v>
      </c>
      <c r="S309" s="188">
        <v>0</v>
      </c>
      <c r="T309" s="18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90" t="s">
        <v>150</v>
      </c>
      <c r="AT309" s="190" t="s">
        <v>131</v>
      </c>
      <c r="AU309" s="190" t="s">
        <v>89</v>
      </c>
      <c r="AY309" s="18" t="s">
        <v>128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8" t="s">
        <v>87</v>
      </c>
      <c r="BK309" s="191">
        <f>ROUND(I309*H309,2)</f>
        <v>0</v>
      </c>
      <c r="BL309" s="18" t="s">
        <v>150</v>
      </c>
      <c r="BM309" s="190" t="s">
        <v>649</v>
      </c>
    </row>
    <row r="310" s="13" customFormat="1">
      <c r="A310" s="13"/>
      <c r="B310" s="192"/>
      <c r="C310" s="13"/>
      <c r="D310" s="193" t="s">
        <v>138</v>
      </c>
      <c r="E310" s="194" t="s">
        <v>3</v>
      </c>
      <c r="F310" s="195" t="s">
        <v>479</v>
      </c>
      <c r="G310" s="13"/>
      <c r="H310" s="196">
        <v>1</v>
      </c>
      <c r="I310" s="197"/>
      <c r="J310" s="13"/>
      <c r="K310" s="13"/>
      <c r="L310" s="192"/>
      <c r="M310" s="198"/>
      <c r="N310" s="199"/>
      <c r="O310" s="199"/>
      <c r="P310" s="199"/>
      <c r="Q310" s="199"/>
      <c r="R310" s="199"/>
      <c r="S310" s="199"/>
      <c r="T310" s="20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4" t="s">
        <v>138</v>
      </c>
      <c r="AU310" s="194" t="s">
        <v>89</v>
      </c>
      <c r="AV310" s="13" t="s">
        <v>89</v>
      </c>
      <c r="AW310" s="13" t="s">
        <v>42</v>
      </c>
      <c r="AX310" s="13" t="s">
        <v>87</v>
      </c>
      <c r="AY310" s="194" t="s">
        <v>128</v>
      </c>
    </row>
    <row r="311" s="2" customFormat="1" ht="16.5" customHeight="1">
      <c r="A311" s="38"/>
      <c r="B311" s="178"/>
      <c r="C311" s="217" t="s">
        <v>650</v>
      </c>
      <c r="D311" s="217" t="s">
        <v>366</v>
      </c>
      <c r="E311" s="218" t="s">
        <v>651</v>
      </c>
      <c r="F311" s="219" t="s">
        <v>652</v>
      </c>
      <c r="G311" s="220" t="s">
        <v>392</v>
      </c>
      <c r="H311" s="221">
        <v>1</v>
      </c>
      <c r="I311" s="222"/>
      <c r="J311" s="223">
        <f>ROUND(I311*H311,2)</f>
        <v>0</v>
      </c>
      <c r="K311" s="219" t="s">
        <v>3</v>
      </c>
      <c r="L311" s="224"/>
      <c r="M311" s="225" t="s">
        <v>3</v>
      </c>
      <c r="N311" s="226" t="s">
        <v>51</v>
      </c>
      <c r="O311" s="72"/>
      <c r="P311" s="188">
        <f>O311*H311</f>
        <v>0</v>
      </c>
      <c r="Q311" s="188">
        <v>0.01847</v>
      </c>
      <c r="R311" s="188">
        <f>Q311*H311</f>
        <v>0.01847</v>
      </c>
      <c r="S311" s="188">
        <v>0</v>
      </c>
      <c r="T311" s="189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90" t="s">
        <v>171</v>
      </c>
      <c r="AT311" s="190" t="s">
        <v>366</v>
      </c>
      <c r="AU311" s="190" t="s">
        <v>89</v>
      </c>
      <c r="AY311" s="18" t="s">
        <v>128</v>
      </c>
      <c r="BE311" s="191">
        <f>IF(N311="základní",J311,0)</f>
        <v>0</v>
      </c>
      <c r="BF311" s="191">
        <f>IF(N311="snížená",J311,0)</f>
        <v>0</v>
      </c>
      <c r="BG311" s="191">
        <f>IF(N311="zákl. přenesená",J311,0)</f>
        <v>0</v>
      </c>
      <c r="BH311" s="191">
        <f>IF(N311="sníž. přenesená",J311,0)</f>
        <v>0</v>
      </c>
      <c r="BI311" s="191">
        <f>IF(N311="nulová",J311,0)</f>
        <v>0</v>
      </c>
      <c r="BJ311" s="18" t="s">
        <v>87</v>
      </c>
      <c r="BK311" s="191">
        <f>ROUND(I311*H311,2)</f>
        <v>0</v>
      </c>
      <c r="BL311" s="18" t="s">
        <v>150</v>
      </c>
      <c r="BM311" s="190" t="s">
        <v>653</v>
      </c>
    </row>
    <row r="312" s="13" customFormat="1">
      <c r="A312" s="13"/>
      <c r="B312" s="192"/>
      <c r="C312" s="13"/>
      <c r="D312" s="193" t="s">
        <v>138</v>
      </c>
      <c r="E312" s="194" t="s">
        <v>3</v>
      </c>
      <c r="F312" s="195" t="s">
        <v>479</v>
      </c>
      <c r="G312" s="13"/>
      <c r="H312" s="196">
        <v>1</v>
      </c>
      <c r="I312" s="197"/>
      <c r="J312" s="13"/>
      <c r="K312" s="13"/>
      <c r="L312" s="192"/>
      <c r="M312" s="198"/>
      <c r="N312" s="199"/>
      <c r="O312" s="199"/>
      <c r="P312" s="199"/>
      <c r="Q312" s="199"/>
      <c r="R312" s="199"/>
      <c r="S312" s="199"/>
      <c r="T312" s="20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4" t="s">
        <v>138</v>
      </c>
      <c r="AU312" s="194" t="s">
        <v>89</v>
      </c>
      <c r="AV312" s="13" t="s">
        <v>89</v>
      </c>
      <c r="AW312" s="13" t="s">
        <v>42</v>
      </c>
      <c r="AX312" s="13" t="s">
        <v>87</v>
      </c>
      <c r="AY312" s="194" t="s">
        <v>128</v>
      </c>
    </row>
    <row r="313" s="2" customFormat="1" ht="21.75" customHeight="1">
      <c r="A313" s="38"/>
      <c r="B313" s="178"/>
      <c r="C313" s="217" t="s">
        <v>654</v>
      </c>
      <c r="D313" s="217" t="s">
        <v>366</v>
      </c>
      <c r="E313" s="218" t="s">
        <v>655</v>
      </c>
      <c r="F313" s="219" t="s">
        <v>656</v>
      </c>
      <c r="G313" s="220" t="s">
        <v>392</v>
      </c>
      <c r="H313" s="221">
        <v>1</v>
      </c>
      <c r="I313" s="222"/>
      <c r="J313" s="223">
        <f>ROUND(I313*H313,2)</f>
        <v>0</v>
      </c>
      <c r="K313" s="219" t="s">
        <v>3</v>
      </c>
      <c r="L313" s="224"/>
      <c r="M313" s="225" t="s">
        <v>3</v>
      </c>
      <c r="N313" s="226" t="s">
        <v>51</v>
      </c>
      <c r="O313" s="72"/>
      <c r="P313" s="188">
        <f>O313*H313</f>
        <v>0</v>
      </c>
      <c r="Q313" s="188">
        <v>0.0091999999999999998</v>
      </c>
      <c r="R313" s="188">
        <f>Q313*H313</f>
        <v>0.0091999999999999998</v>
      </c>
      <c r="S313" s="188">
        <v>0</v>
      </c>
      <c r="T313" s="18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90" t="s">
        <v>171</v>
      </c>
      <c r="AT313" s="190" t="s">
        <v>366</v>
      </c>
      <c r="AU313" s="190" t="s">
        <v>89</v>
      </c>
      <c r="AY313" s="18" t="s">
        <v>128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8" t="s">
        <v>87</v>
      </c>
      <c r="BK313" s="191">
        <f>ROUND(I313*H313,2)</f>
        <v>0</v>
      </c>
      <c r="BL313" s="18" t="s">
        <v>150</v>
      </c>
      <c r="BM313" s="190" t="s">
        <v>657</v>
      </c>
    </row>
    <row r="314" s="13" customFormat="1">
      <c r="A314" s="13"/>
      <c r="B314" s="192"/>
      <c r="C314" s="13"/>
      <c r="D314" s="193" t="s">
        <v>138</v>
      </c>
      <c r="E314" s="194" t="s">
        <v>3</v>
      </c>
      <c r="F314" s="195" t="s">
        <v>658</v>
      </c>
      <c r="G314" s="13"/>
      <c r="H314" s="196">
        <v>1</v>
      </c>
      <c r="I314" s="197"/>
      <c r="J314" s="13"/>
      <c r="K314" s="13"/>
      <c r="L314" s="192"/>
      <c r="M314" s="198"/>
      <c r="N314" s="199"/>
      <c r="O314" s="199"/>
      <c r="P314" s="199"/>
      <c r="Q314" s="199"/>
      <c r="R314" s="199"/>
      <c r="S314" s="199"/>
      <c r="T314" s="20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4" t="s">
        <v>138</v>
      </c>
      <c r="AU314" s="194" t="s">
        <v>89</v>
      </c>
      <c r="AV314" s="13" t="s">
        <v>89</v>
      </c>
      <c r="AW314" s="13" t="s">
        <v>42</v>
      </c>
      <c r="AX314" s="13" t="s">
        <v>87</v>
      </c>
      <c r="AY314" s="194" t="s">
        <v>128</v>
      </c>
    </row>
    <row r="315" s="2" customFormat="1" ht="21.75" customHeight="1">
      <c r="A315" s="38"/>
      <c r="B315" s="178"/>
      <c r="C315" s="179" t="s">
        <v>659</v>
      </c>
      <c r="D315" s="179" t="s">
        <v>131</v>
      </c>
      <c r="E315" s="180" t="s">
        <v>660</v>
      </c>
      <c r="F315" s="181" t="s">
        <v>661</v>
      </c>
      <c r="G315" s="182" t="s">
        <v>392</v>
      </c>
      <c r="H315" s="183">
        <v>1</v>
      </c>
      <c r="I315" s="184"/>
      <c r="J315" s="185">
        <f>ROUND(I315*H315,2)</f>
        <v>0</v>
      </c>
      <c r="K315" s="181" t="s">
        <v>135</v>
      </c>
      <c r="L315" s="39"/>
      <c r="M315" s="186" t="s">
        <v>3</v>
      </c>
      <c r="N315" s="187" t="s">
        <v>51</v>
      </c>
      <c r="O315" s="72"/>
      <c r="P315" s="188">
        <f>O315*H315</f>
        <v>0</v>
      </c>
      <c r="Q315" s="188">
        <v>0.00034000000000000002</v>
      </c>
      <c r="R315" s="188">
        <f>Q315*H315</f>
        <v>0.00034000000000000002</v>
      </c>
      <c r="S315" s="188">
        <v>0</v>
      </c>
      <c r="T315" s="189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90" t="s">
        <v>150</v>
      </c>
      <c r="AT315" s="190" t="s">
        <v>131</v>
      </c>
      <c r="AU315" s="190" t="s">
        <v>89</v>
      </c>
      <c r="AY315" s="18" t="s">
        <v>128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8" t="s">
        <v>87</v>
      </c>
      <c r="BK315" s="191">
        <f>ROUND(I315*H315,2)</f>
        <v>0</v>
      </c>
      <c r="BL315" s="18" t="s">
        <v>150</v>
      </c>
      <c r="BM315" s="190" t="s">
        <v>662</v>
      </c>
    </row>
    <row r="316" s="13" customFormat="1">
      <c r="A316" s="13"/>
      <c r="B316" s="192"/>
      <c r="C316" s="13"/>
      <c r="D316" s="193" t="s">
        <v>138</v>
      </c>
      <c r="E316" s="194" t="s">
        <v>3</v>
      </c>
      <c r="F316" s="195" t="s">
        <v>479</v>
      </c>
      <c r="G316" s="13"/>
      <c r="H316" s="196">
        <v>1</v>
      </c>
      <c r="I316" s="197"/>
      <c r="J316" s="13"/>
      <c r="K316" s="13"/>
      <c r="L316" s="192"/>
      <c r="M316" s="198"/>
      <c r="N316" s="199"/>
      <c r="O316" s="199"/>
      <c r="P316" s="199"/>
      <c r="Q316" s="199"/>
      <c r="R316" s="199"/>
      <c r="S316" s="199"/>
      <c r="T316" s="20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4" t="s">
        <v>138</v>
      </c>
      <c r="AU316" s="194" t="s">
        <v>89</v>
      </c>
      <c r="AV316" s="13" t="s">
        <v>89</v>
      </c>
      <c r="AW316" s="13" t="s">
        <v>42</v>
      </c>
      <c r="AX316" s="13" t="s">
        <v>87</v>
      </c>
      <c r="AY316" s="194" t="s">
        <v>128</v>
      </c>
    </row>
    <row r="317" s="2" customFormat="1" ht="16.5" customHeight="1">
      <c r="A317" s="38"/>
      <c r="B317" s="178"/>
      <c r="C317" s="217" t="s">
        <v>663</v>
      </c>
      <c r="D317" s="217" t="s">
        <v>366</v>
      </c>
      <c r="E317" s="218" t="s">
        <v>664</v>
      </c>
      <c r="F317" s="219" t="s">
        <v>665</v>
      </c>
      <c r="G317" s="220" t="s">
        <v>392</v>
      </c>
      <c r="H317" s="221">
        <v>1</v>
      </c>
      <c r="I317" s="222"/>
      <c r="J317" s="223">
        <f>ROUND(I317*H317,2)</f>
        <v>0</v>
      </c>
      <c r="K317" s="219" t="s">
        <v>3</v>
      </c>
      <c r="L317" s="224"/>
      <c r="M317" s="225" t="s">
        <v>3</v>
      </c>
      <c r="N317" s="226" t="s">
        <v>51</v>
      </c>
      <c r="O317" s="72"/>
      <c r="P317" s="188">
        <f>O317*H317</f>
        <v>0</v>
      </c>
      <c r="Q317" s="188">
        <v>0.0395</v>
      </c>
      <c r="R317" s="188">
        <f>Q317*H317</f>
        <v>0.0395</v>
      </c>
      <c r="S317" s="188">
        <v>0</v>
      </c>
      <c r="T317" s="189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90" t="s">
        <v>171</v>
      </c>
      <c r="AT317" s="190" t="s">
        <v>366</v>
      </c>
      <c r="AU317" s="190" t="s">
        <v>89</v>
      </c>
      <c r="AY317" s="18" t="s">
        <v>128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8" t="s">
        <v>87</v>
      </c>
      <c r="BK317" s="191">
        <f>ROUND(I317*H317,2)</f>
        <v>0</v>
      </c>
      <c r="BL317" s="18" t="s">
        <v>150</v>
      </c>
      <c r="BM317" s="190" t="s">
        <v>666</v>
      </c>
    </row>
    <row r="318" s="13" customFormat="1">
      <c r="A318" s="13"/>
      <c r="B318" s="192"/>
      <c r="C318" s="13"/>
      <c r="D318" s="193" t="s">
        <v>138</v>
      </c>
      <c r="E318" s="194" t="s">
        <v>3</v>
      </c>
      <c r="F318" s="195" t="s">
        <v>479</v>
      </c>
      <c r="G318" s="13"/>
      <c r="H318" s="196">
        <v>1</v>
      </c>
      <c r="I318" s="197"/>
      <c r="J318" s="13"/>
      <c r="K318" s="13"/>
      <c r="L318" s="192"/>
      <c r="M318" s="198"/>
      <c r="N318" s="199"/>
      <c r="O318" s="199"/>
      <c r="P318" s="199"/>
      <c r="Q318" s="199"/>
      <c r="R318" s="199"/>
      <c r="S318" s="199"/>
      <c r="T318" s="20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4" t="s">
        <v>138</v>
      </c>
      <c r="AU318" s="194" t="s">
        <v>89</v>
      </c>
      <c r="AV318" s="13" t="s">
        <v>89</v>
      </c>
      <c r="AW318" s="13" t="s">
        <v>42</v>
      </c>
      <c r="AX318" s="13" t="s">
        <v>87</v>
      </c>
      <c r="AY318" s="194" t="s">
        <v>128</v>
      </c>
    </row>
    <row r="319" s="2" customFormat="1" ht="21.75" customHeight="1">
      <c r="A319" s="38"/>
      <c r="B319" s="178"/>
      <c r="C319" s="179" t="s">
        <v>667</v>
      </c>
      <c r="D319" s="179" t="s">
        <v>131</v>
      </c>
      <c r="E319" s="180" t="s">
        <v>668</v>
      </c>
      <c r="F319" s="181" t="s">
        <v>669</v>
      </c>
      <c r="G319" s="182" t="s">
        <v>392</v>
      </c>
      <c r="H319" s="183">
        <v>3</v>
      </c>
      <c r="I319" s="184"/>
      <c r="J319" s="185">
        <f>ROUND(I319*H319,2)</f>
        <v>0</v>
      </c>
      <c r="K319" s="181" t="s">
        <v>135</v>
      </c>
      <c r="L319" s="39"/>
      <c r="M319" s="186" t="s">
        <v>3</v>
      </c>
      <c r="N319" s="187" t="s">
        <v>51</v>
      </c>
      <c r="O319" s="72"/>
      <c r="P319" s="188">
        <f>O319*H319</f>
        <v>0</v>
      </c>
      <c r="Q319" s="188">
        <v>0.0079299999999999995</v>
      </c>
      <c r="R319" s="188">
        <f>Q319*H319</f>
        <v>0.023789999999999999</v>
      </c>
      <c r="S319" s="188">
        <v>0</v>
      </c>
      <c r="T319" s="18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90" t="s">
        <v>150</v>
      </c>
      <c r="AT319" s="190" t="s">
        <v>131</v>
      </c>
      <c r="AU319" s="190" t="s">
        <v>89</v>
      </c>
      <c r="AY319" s="18" t="s">
        <v>128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8" t="s">
        <v>87</v>
      </c>
      <c r="BK319" s="191">
        <f>ROUND(I319*H319,2)</f>
        <v>0</v>
      </c>
      <c r="BL319" s="18" t="s">
        <v>150</v>
      </c>
      <c r="BM319" s="190" t="s">
        <v>670</v>
      </c>
    </row>
    <row r="320" s="13" customFormat="1">
      <c r="A320" s="13"/>
      <c r="B320" s="192"/>
      <c r="C320" s="13"/>
      <c r="D320" s="193" t="s">
        <v>138</v>
      </c>
      <c r="E320" s="194" t="s">
        <v>3</v>
      </c>
      <c r="F320" s="195" t="s">
        <v>502</v>
      </c>
      <c r="G320" s="13"/>
      <c r="H320" s="196">
        <v>3</v>
      </c>
      <c r="I320" s="197"/>
      <c r="J320" s="13"/>
      <c r="K320" s="13"/>
      <c r="L320" s="192"/>
      <c r="M320" s="198"/>
      <c r="N320" s="199"/>
      <c r="O320" s="199"/>
      <c r="P320" s="199"/>
      <c r="Q320" s="199"/>
      <c r="R320" s="199"/>
      <c r="S320" s="199"/>
      <c r="T320" s="20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4" t="s">
        <v>138</v>
      </c>
      <c r="AU320" s="194" t="s">
        <v>89</v>
      </c>
      <c r="AV320" s="13" t="s">
        <v>89</v>
      </c>
      <c r="AW320" s="13" t="s">
        <v>42</v>
      </c>
      <c r="AX320" s="13" t="s">
        <v>87</v>
      </c>
      <c r="AY320" s="194" t="s">
        <v>128</v>
      </c>
    </row>
    <row r="321" s="2" customFormat="1" ht="21.75" customHeight="1">
      <c r="A321" s="38"/>
      <c r="B321" s="178"/>
      <c r="C321" s="217" t="s">
        <v>671</v>
      </c>
      <c r="D321" s="217" t="s">
        <v>366</v>
      </c>
      <c r="E321" s="218" t="s">
        <v>672</v>
      </c>
      <c r="F321" s="219" t="s">
        <v>673</v>
      </c>
      <c r="G321" s="220" t="s">
        <v>392</v>
      </c>
      <c r="H321" s="221">
        <v>3</v>
      </c>
      <c r="I321" s="222"/>
      <c r="J321" s="223">
        <f>ROUND(I321*H321,2)</f>
        <v>0</v>
      </c>
      <c r="K321" s="219" t="s">
        <v>135</v>
      </c>
      <c r="L321" s="224"/>
      <c r="M321" s="225" t="s">
        <v>3</v>
      </c>
      <c r="N321" s="226" t="s">
        <v>51</v>
      </c>
      <c r="O321" s="72"/>
      <c r="P321" s="188">
        <f>O321*H321</f>
        <v>0</v>
      </c>
      <c r="Q321" s="188">
        <v>0.040000000000000001</v>
      </c>
      <c r="R321" s="188">
        <f>Q321*H321</f>
        <v>0.12</v>
      </c>
      <c r="S321" s="188">
        <v>0</v>
      </c>
      <c r="T321" s="189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90" t="s">
        <v>171</v>
      </c>
      <c r="AT321" s="190" t="s">
        <v>366</v>
      </c>
      <c r="AU321" s="190" t="s">
        <v>89</v>
      </c>
      <c r="AY321" s="18" t="s">
        <v>128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8" t="s">
        <v>87</v>
      </c>
      <c r="BK321" s="191">
        <f>ROUND(I321*H321,2)</f>
        <v>0</v>
      </c>
      <c r="BL321" s="18" t="s">
        <v>150</v>
      </c>
      <c r="BM321" s="190" t="s">
        <v>674</v>
      </c>
    </row>
    <row r="322" s="13" customFormat="1">
      <c r="A322" s="13"/>
      <c r="B322" s="192"/>
      <c r="C322" s="13"/>
      <c r="D322" s="193" t="s">
        <v>138</v>
      </c>
      <c r="E322" s="194" t="s">
        <v>3</v>
      </c>
      <c r="F322" s="195" t="s">
        <v>502</v>
      </c>
      <c r="G322" s="13"/>
      <c r="H322" s="196">
        <v>3</v>
      </c>
      <c r="I322" s="197"/>
      <c r="J322" s="13"/>
      <c r="K322" s="13"/>
      <c r="L322" s="192"/>
      <c r="M322" s="198"/>
      <c r="N322" s="199"/>
      <c r="O322" s="199"/>
      <c r="P322" s="199"/>
      <c r="Q322" s="199"/>
      <c r="R322" s="199"/>
      <c r="S322" s="199"/>
      <c r="T322" s="20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4" t="s">
        <v>138</v>
      </c>
      <c r="AU322" s="194" t="s">
        <v>89</v>
      </c>
      <c r="AV322" s="13" t="s">
        <v>89</v>
      </c>
      <c r="AW322" s="13" t="s">
        <v>42</v>
      </c>
      <c r="AX322" s="13" t="s">
        <v>87</v>
      </c>
      <c r="AY322" s="194" t="s">
        <v>128</v>
      </c>
    </row>
    <row r="323" s="2" customFormat="1" ht="16.5" customHeight="1">
      <c r="A323" s="38"/>
      <c r="B323" s="178"/>
      <c r="C323" s="217" t="s">
        <v>675</v>
      </c>
      <c r="D323" s="217" t="s">
        <v>366</v>
      </c>
      <c r="E323" s="218" t="s">
        <v>676</v>
      </c>
      <c r="F323" s="219" t="s">
        <v>677</v>
      </c>
      <c r="G323" s="220" t="s">
        <v>392</v>
      </c>
      <c r="H323" s="221">
        <v>3</v>
      </c>
      <c r="I323" s="222"/>
      <c r="J323" s="223">
        <f>ROUND(I323*H323,2)</f>
        <v>0</v>
      </c>
      <c r="K323" s="219" t="s">
        <v>135</v>
      </c>
      <c r="L323" s="224"/>
      <c r="M323" s="225" t="s">
        <v>3</v>
      </c>
      <c r="N323" s="226" t="s">
        <v>51</v>
      </c>
      <c r="O323" s="72"/>
      <c r="P323" s="188">
        <f>O323*H323</f>
        <v>0</v>
      </c>
      <c r="Q323" s="188">
        <v>0.001</v>
      </c>
      <c r="R323" s="188">
        <f>Q323*H323</f>
        <v>0.0030000000000000001</v>
      </c>
      <c r="S323" s="188">
        <v>0</v>
      </c>
      <c r="T323" s="18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90" t="s">
        <v>171</v>
      </c>
      <c r="AT323" s="190" t="s">
        <v>366</v>
      </c>
      <c r="AU323" s="190" t="s">
        <v>89</v>
      </c>
      <c r="AY323" s="18" t="s">
        <v>128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8" t="s">
        <v>87</v>
      </c>
      <c r="BK323" s="191">
        <f>ROUND(I323*H323,2)</f>
        <v>0</v>
      </c>
      <c r="BL323" s="18" t="s">
        <v>150</v>
      </c>
      <c r="BM323" s="190" t="s">
        <v>678</v>
      </c>
    </row>
    <row r="324" s="13" customFormat="1">
      <c r="A324" s="13"/>
      <c r="B324" s="192"/>
      <c r="C324" s="13"/>
      <c r="D324" s="193" t="s">
        <v>138</v>
      </c>
      <c r="E324" s="194" t="s">
        <v>3</v>
      </c>
      <c r="F324" s="195" t="s">
        <v>502</v>
      </c>
      <c r="G324" s="13"/>
      <c r="H324" s="196">
        <v>3</v>
      </c>
      <c r="I324" s="197"/>
      <c r="J324" s="13"/>
      <c r="K324" s="13"/>
      <c r="L324" s="192"/>
      <c r="M324" s="198"/>
      <c r="N324" s="199"/>
      <c r="O324" s="199"/>
      <c r="P324" s="199"/>
      <c r="Q324" s="199"/>
      <c r="R324" s="199"/>
      <c r="S324" s="199"/>
      <c r="T324" s="20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4" t="s">
        <v>138</v>
      </c>
      <c r="AU324" s="194" t="s">
        <v>89</v>
      </c>
      <c r="AV324" s="13" t="s">
        <v>89</v>
      </c>
      <c r="AW324" s="13" t="s">
        <v>42</v>
      </c>
      <c r="AX324" s="13" t="s">
        <v>87</v>
      </c>
      <c r="AY324" s="194" t="s">
        <v>128</v>
      </c>
    </row>
    <row r="325" s="2" customFormat="1" ht="33" customHeight="1">
      <c r="A325" s="38"/>
      <c r="B325" s="178"/>
      <c r="C325" s="179" t="s">
        <v>679</v>
      </c>
      <c r="D325" s="179" t="s">
        <v>131</v>
      </c>
      <c r="E325" s="180" t="s">
        <v>680</v>
      </c>
      <c r="F325" s="181" t="s">
        <v>681</v>
      </c>
      <c r="G325" s="182" t="s">
        <v>392</v>
      </c>
      <c r="H325" s="183">
        <v>3</v>
      </c>
      <c r="I325" s="184"/>
      <c r="J325" s="185">
        <f>ROUND(I325*H325,2)</f>
        <v>0</v>
      </c>
      <c r="K325" s="181" t="s">
        <v>135</v>
      </c>
      <c r="L325" s="39"/>
      <c r="M325" s="186" t="s">
        <v>3</v>
      </c>
      <c r="N325" s="187" t="s">
        <v>51</v>
      </c>
      <c r="O325" s="72"/>
      <c r="P325" s="188">
        <f>O325*H325</f>
        <v>0</v>
      </c>
      <c r="Q325" s="188">
        <v>0.0028500000000000001</v>
      </c>
      <c r="R325" s="188">
        <f>Q325*H325</f>
        <v>0.0085500000000000003</v>
      </c>
      <c r="S325" s="188">
        <v>0</v>
      </c>
      <c r="T325" s="189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90" t="s">
        <v>150</v>
      </c>
      <c r="AT325" s="190" t="s">
        <v>131</v>
      </c>
      <c r="AU325" s="190" t="s">
        <v>89</v>
      </c>
      <c r="AY325" s="18" t="s">
        <v>128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8" t="s">
        <v>87</v>
      </c>
      <c r="BK325" s="191">
        <f>ROUND(I325*H325,2)</f>
        <v>0</v>
      </c>
      <c r="BL325" s="18" t="s">
        <v>150</v>
      </c>
      <c r="BM325" s="190" t="s">
        <v>682</v>
      </c>
    </row>
    <row r="326" s="13" customFormat="1">
      <c r="A326" s="13"/>
      <c r="B326" s="192"/>
      <c r="C326" s="13"/>
      <c r="D326" s="193" t="s">
        <v>138</v>
      </c>
      <c r="E326" s="194" t="s">
        <v>3</v>
      </c>
      <c r="F326" s="195" t="s">
        <v>502</v>
      </c>
      <c r="G326" s="13"/>
      <c r="H326" s="196">
        <v>3</v>
      </c>
      <c r="I326" s="197"/>
      <c r="J326" s="13"/>
      <c r="K326" s="13"/>
      <c r="L326" s="192"/>
      <c r="M326" s="198"/>
      <c r="N326" s="199"/>
      <c r="O326" s="199"/>
      <c r="P326" s="199"/>
      <c r="Q326" s="199"/>
      <c r="R326" s="199"/>
      <c r="S326" s="199"/>
      <c r="T326" s="20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4" t="s">
        <v>138</v>
      </c>
      <c r="AU326" s="194" t="s">
        <v>89</v>
      </c>
      <c r="AV326" s="13" t="s">
        <v>89</v>
      </c>
      <c r="AW326" s="13" t="s">
        <v>42</v>
      </c>
      <c r="AX326" s="13" t="s">
        <v>87</v>
      </c>
      <c r="AY326" s="194" t="s">
        <v>128</v>
      </c>
    </row>
    <row r="327" s="2" customFormat="1" ht="16.5" customHeight="1">
      <c r="A327" s="38"/>
      <c r="B327" s="178"/>
      <c r="C327" s="217" t="s">
        <v>683</v>
      </c>
      <c r="D327" s="217" t="s">
        <v>366</v>
      </c>
      <c r="E327" s="218" t="s">
        <v>684</v>
      </c>
      <c r="F327" s="219" t="s">
        <v>685</v>
      </c>
      <c r="G327" s="220" t="s">
        <v>392</v>
      </c>
      <c r="H327" s="221">
        <v>3</v>
      </c>
      <c r="I327" s="222"/>
      <c r="J327" s="223">
        <f>ROUND(I327*H327,2)</f>
        <v>0</v>
      </c>
      <c r="K327" s="219" t="s">
        <v>3</v>
      </c>
      <c r="L327" s="224"/>
      <c r="M327" s="225" t="s">
        <v>3</v>
      </c>
      <c r="N327" s="226" t="s">
        <v>51</v>
      </c>
      <c r="O327" s="72"/>
      <c r="P327" s="188">
        <f>O327*H327</f>
        <v>0</v>
      </c>
      <c r="Q327" s="188">
        <v>0.035000000000000003</v>
      </c>
      <c r="R327" s="188">
        <f>Q327*H327</f>
        <v>0.10500000000000001</v>
      </c>
      <c r="S327" s="188">
        <v>0</v>
      </c>
      <c r="T327" s="18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90" t="s">
        <v>171</v>
      </c>
      <c r="AT327" s="190" t="s">
        <v>366</v>
      </c>
      <c r="AU327" s="190" t="s">
        <v>89</v>
      </c>
      <c r="AY327" s="18" t="s">
        <v>128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8" t="s">
        <v>87</v>
      </c>
      <c r="BK327" s="191">
        <f>ROUND(I327*H327,2)</f>
        <v>0</v>
      </c>
      <c r="BL327" s="18" t="s">
        <v>150</v>
      </c>
      <c r="BM327" s="190" t="s">
        <v>686</v>
      </c>
    </row>
    <row r="328" s="13" customFormat="1">
      <c r="A328" s="13"/>
      <c r="B328" s="192"/>
      <c r="C328" s="13"/>
      <c r="D328" s="193" t="s">
        <v>138</v>
      </c>
      <c r="E328" s="194" t="s">
        <v>3</v>
      </c>
      <c r="F328" s="195" t="s">
        <v>502</v>
      </c>
      <c r="G328" s="13"/>
      <c r="H328" s="196">
        <v>3</v>
      </c>
      <c r="I328" s="197"/>
      <c r="J328" s="13"/>
      <c r="K328" s="13"/>
      <c r="L328" s="192"/>
      <c r="M328" s="198"/>
      <c r="N328" s="199"/>
      <c r="O328" s="199"/>
      <c r="P328" s="199"/>
      <c r="Q328" s="199"/>
      <c r="R328" s="199"/>
      <c r="S328" s="199"/>
      <c r="T328" s="20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4" t="s">
        <v>138</v>
      </c>
      <c r="AU328" s="194" t="s">
        <v>89</v>
      </c>
      <c r="AV328" s="13" t="s">
        <v>89</v>
      </c>
      <c r="AW328" s="13" t="s">
        <v>42</v>
      </c>
      <c r="AX328" s="13" t="s">
        <v>87</v>
      </c>
      <c r="AY328" s="194" t="s">
        <v>128</v>
      </c>
    </row>
    <row r="329" s="2" customFormat="1" ht="44.25" customHeight="1">
      <c r="A329" s="38"/>
      <c r="B329" s="178"/>
      <c r="C329" s="179" t="s">
        <v>687</v>
      </c>
      <c r="D329" s="179" t="s">
        <v>131</v>
      </c>
      <c r="E329" s="180" t="s">
        <v>688</v>
      </c>
      <c r="F329" s="181" t="s">
        <v>689</v>
      </c>
      <c r="G329" s="182" t="s">
        <v>392</v>
      </c>
      <c r="H329" s="183">
        <v>1</v>
      </c>
      <c r="I329" s="184"/>
      <c r="J329" s="185">
        <f>ROUND(I329*H329,2)</f>
        <v>0</v>
      </c>
      <c r="K329" s="181" t="s">
        <v>135</v>
      </c>
      <c r="L329" s="39"/>
      <c r="M329" s="186" t="s">
        <v>3</v>
      </c>
      <c r="N329" s="187" t="s">
        <v>51</v>
      </c>
      <c r="O329" s="72"/>
      <c r="P329" s="188">
        <f>O329*H329</f>
        <v>0</v>
      </c>
      <c r="Q329" s="188">
        <v>0.0050800000000000003</v>
      </c>
      <c r="R329" s="188">
        <f>Q329*H329</f>
        <v>0.0050800000000000003</v>
      </c>
      <c r="S329" s="188">
        <v>0</v>
      </c>
      <c r="T329" s="189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0" t="s">
        <v>150</v>
      </c>
      <c r="AT329" s="190" t="s">
        <v>131</v>
      </c>
      <c r="AU329" s="190" t="s">
        <v>89</v>
      </c>
      <c r="AY329" s="18" t="s">
        <v>128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8" t="s">
        <v>87</v>
      </c>
      <c r="BK329" s="191">
        <f>ROUND(I329*H329,2)</f>
        <v>0</v>
      </c>
      <c r="BL329" s="18" t="s">
        <v>150</v>
      </c>
      <c r="BM329" s="190" t="s">
        <v>690</v>
      </c>
    </row>
    <row r="330" s="13" customFormat="1">
      <c r="A330" s="13"/>
      <c r="B330" s="192"/>
      <c r="C330" s="13"/>
      <c r="D330" s="193" t="s">
        <v>138</v>
      </c>
      <c r="E330" s="194" t="s">
        <v>3</v>
      </c>
      <c r="F330" s="195" t="s">
        <v>479</v>
      </c>
      <c r="G330" s="13"/>
      <c r="H330" s="196">
        <v>1</v>
      </c>
      <c r="I330" s="197"/>
      <c r="J330" s="13"/>
      <c r="K330" s="13"/>
      <c r="L330" s="192"/>
      <c r="M330" s="198"/>
      <c r="N330" s="199"/>
      <c r="O330" s="199"/>
      <c r="P330" s="199"/>
      <c r="Q330" s="199"/>
      <c r="R330" s="199"/>
      <c r="S330" s="199"/>
      <c r="T330" s="20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4" t="s">
        <v>138</v>
      </c>
      <c r="AU330" s="194" t="s">
        <v>89</v>
      </c>
      <c r="AV330" s="13" t="s">
        <v>89</v>
      </c>
      <c r="AW330" s="13" t="s">
        <v>42</v>
      </c>
      <c r="AX330" s="13" t="s">
        <v>87</v>
      </c>
      <c r="AY330" s="194" t="s">
        <v>128</v>
      </c>
    </row>
    <row r="331" s="2" customFormat="1" ht="21.75" customHeight="1">
      <c r="A331" s="38"/>
      <c r="B331" s="178"/>
      <c r="C331" s="217" t="s">
        <v>691</v>
      </c>
      <c r="D331" s="217" t="s">
        <v>366</v>
      </c>
      <c r="E331" s="218" t="s">
        <v>692</v>
      </c>
      <c r="F331" s="219" t="s">
        <v>693</v>
      </c>
      <c r="G331" s="220" t="s">
        <v>392</v>
      </c>
      <c r="H331" s="221">
        <v>1</v>
      </c>
      <c r="I331" s="222"/>
      <c r="J331" s="223">
        <f>ROUND(I331*H331,2)</f>
        <v>0</v>
      </c>
      <c r="K331" s="219" t="s">
        <v>3</v>
      </c>
      <c r="L331" s="224"/>
      <c r="M331" s="225" t="s">
        <v>3</v>
      </c>
      <c r="N331" s="226" t="s">
        <v>51</v>
      </c>
      <c r="O331" s="72"/>
      <c r="P331" s="188">
        <f>O331*H331</f>
        <v>0</v>
      </c>
      <c r="Q331" s="188">
        <v>0.0106</v>
      </c>
      <c r="R331" s="188">
        <f>Q331*H331</f>
        <v>0.0106</v>
      </c>
      <c r="S331" s="188">
        <v>0</v>
      </c>
      <c r="T331" s="18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90" t="s">
        <v>171</v>
      </c>
      <c r="AT331" s="190" t="s">
        <v>366</v>
      </c>
      <c r="AU331" s="190" t="s">
        <v>89</v>
      </c>
      <c r="AY331" s="18" t="s">
        <v>128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8" t="s">
        <v>87</v>
      </c>
      <c r="BK331" s="191">
        <f>ROUND(I331*H331,2)</f>
        <v>0</v>
      </c>
      <c r="BL331" s="18" t="s">
        <v>150</v>
      </c>
      <c r="BM331" s="190" t="s">
        <v>694</v>
      </c>
    </row>
    <row r="332" s="13" customFormat="1">
      <c r="A332" s="13"/>
      <c r="B332" s="192"/>
      <c r="C332" s="13"/>
      <c r="D332" s="193" t="s">
        <v>138</v>
      </c>
      <c r="E332" s="194" t="s">
        <v>3</v>
      </c>
      <c r="F332" s="195" t="s">
        <v>479</v>
      </c>
      <c r="G332" s="13"/>
      <c r="H332" s="196">
        <v>1</v>
      </c>
      <c r="I332" s="197"/>
      <c r="J332" s="13"/>
      <c r="K332" s="13"/>
      <c r="L332" s="192"/>
      <c r="M332" s="198"/>
      <c r="N332" s="199"/>
      <c r="O332" s="199"/>
      <c r="P332" s="199"/>
      <c r="Q332" s="199"/>
      <c r="R332" s="199"/>
      <c r="S332" s="199"/>
      <c r="T332" s="20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4" t="s">
        <v>138</v>
      </c>
      <c r="AU332" s="194" t="s">
        <v>89</v>
      </c>
      <c r="AV332" s="13" t="s">
        <v>89</v>
      </c>
      <c r="AW332" s="13" t="s">
        <v>42</v>
      </c>
      <c r="AX332" s="13" t="s">
        <v>87</v>
      </c>
      <c r="AY332" s="194" t="s">
        <v>128</v>
      </c>
    </row>
    <row r="333" s="2" customFormat="1" ht="33" customHeight="1">
      <c r="A333" s="38"/>
      <c r="B333" s="178"/>
      <c r="C333" s="179" t="s">
        <v>695</v>
      </c>
      <c r="D333" s="179" t="s">
        <v>131</v>
      </c>
      <c r="E333" s="180" t="s">
        <v>696</v>
      </c>
      <c r="F333" s="181" t="s">
        <v>697</v>
      </c>
      <c r="G333" s="182" t="s">
        <v>392</v>
      </c>
      <c r="H333" s="183">
        <v>5</v>
      </c>
      <c r="I333" s="184"/>
      <c r="J333" s="185">
        <f>ROUND(I333*H333,2)</f>
        <v>0</v>
      </c>
      <c r="K333" s="181" t="s">
        <v>135</v>
      </c>
      <c r="L333" s="39"/>
      <c r="M333" s="186" t="s">
        <v>3</v>
      </c>
      <c r="N333" s="187" t="s">
        <v>51</v>
      </c>
      <c r="O333" s="72"/>
      <c r="P333" s="188">
        <f>O333*H333</f>
        <v>0</v>
      </c>
      <c r="Q333" s="188">
        <v>0.0050800000000000003</v>
      </c>
      <c r="R333" s="188">
        <f>Q333*H333</f>
        <v>0.025400000000000002</v>
      </c>
      <c r="S333" s="188">
        <v>0</v>
      </c>
      <c r="T333" s="18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90" t="s">
        <v>150</v>
      </c>
      <c r="AT333" s="190" t="s">
        <v>131</v>
      </c>
      <c r="AU333" s="190" t="s">
        <v>89</v>
      </c>
      <c r="AY333" s="18" t="s">
        <v>128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8" t="s">
        <v>87</v>
      </c>
      <c r="BK333" s="191">
        <f>ROUND(I333*H333,2)</f>
        <v>0</v>
      </c>
      <c r="BL333" s="18" t="s">
        <v>150</v>
      </c>
      <c r="BM333" s="190" t="s">
        <v>698</v>
      </c>
    </row>
    <row r="334" s="13" customFormat="1">
      <c r="A334" s="13"/>
      <c r="B334" s="192"/>
      <c r="C334" s="13"/>
      <c r="D334" s="193" t="s">
        <v>138</v>
      </c>
      <c r="E334" s="194" t="s">
        <v>3</v>
      </c>
      <c r="F334" s="195" t="s">
        <v>699</v>
      </c>
      <c r="G334" s="13"/>
      <c r="H334" s="196">
        <v>5</v>
      </c>
      <c r="I334" s="197"/>
      <c r="J334" s="13"/>
      <c r="K334" s="13"/>
      <c r="L334" s="192"/>
      <c r="M334" s="198"/>
      <c r="N334" s="199"/>
      <c r="O334" s="199"/>
      <c r="P334" s="199"/>
      <c r="Q334" s="199"/>
      <c r="R334" s="199"/>
      <c r="S334" s="199"/>
      <c r="T334" s="20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4" t="s">
        <v>138</v>
      </c>
      <c r="AU334" s="194" t="s">
        <v>89</v>
      </c>
      <c r="AV334" s="13" t="s">
        <v>89</v>
      </c>
      <c r="AW334" s="13" t="s">
        <v>42</v>
      </c>
      <c r="AX334" s="13" t="s">
        <v>87</v>
      </c>
      <c r="AY334" s="194" t="s">
        <v>128</v>
      </c>
    </row>
    <row r="335" s="2" customFormat="1" ht="16.5" customHeight="1">
      <c r="A335" s="38"/>
      <c r="B335" s="178"/>
      <c r="C335" s="217" t="s">
        <v>700</v>
      </c>
      <c r="D335" s="217" t="s">
        <v>366</v>
      </c>
      <c r="E335" s="218" t="s">
        <v>701</v>
      </c>
      <c r="F335" s="219" t="s">
        <v>702</v>
      </c>
      <c r="G335" s="220" t="s">
        <v>392</v>
      </c>
      <c r="H335" s="221">
        <v>6</v>
      </c>
      <c r="I335" s="222"/>
      <c r="J335" s="223">
        <f>ROUND(I335*H335,2)</f>
        <v>0</v>
      </c>
      <c r="K335" s="219" t="s">
        <v>3</v>
      </c>
      <c r="L335" s="224"/>
      <c r="M335" s="225" t="s">
        <v>3</v>
      </c>
      <c r="N335" s="226" t="s">
        <v>51</v>
      </c>
      <c r="O335" s="72"/>
      <c r="P335" s="188">
        <f>O335*H335</f>
        <v>0</v>
      </c>
      <c r="Q335" s="188">
        <v>0.10000000000000001</v>
      </c>
      <c r="R335" s="188">
        <f>Q335*H335</f>
        <v>0.60000000000000009</v>
      </c>
      <c r="S335" s="188">
        <v>0</v>
      </c>
      <c r="T335" s="18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90" t="s">
        <v>171</v>
      </c>
      <c r="AT335" s="190" t="s">
        <v>366</v>
      </c>
      <c r="AU335" s="190" t="s">
        <v>89</v>
      </c>
      <c r="AY335" s="18" t="s">
        <v>128</v>
      </c>
      <c r="BE335" s="191">
        <f>IF(N335="základní",J335,0)</f>
        <v>0</v>
      </c>
      <c r="BF335" s="191">
        <f>IF(N335="snížená",J335,0)</f>
        <v>0</v>
      </c>
      <c r="BG335" s="191">
        <f>IF(N335="zákl. přenesená",J335,0)</f>
        <v>0</v>
      </c>
      <c r="BH335" s="191">
        <f>IF(N335="sníž. přenesená",J335,0)</f>
        <v>0</v>
      </c>
      <c r="BI335" s="191">
        <f>IF(N335="nulová",J335,0)</f>
        <v>0</v>
      </c>
      <c r="BJ335" s="18" t="s">
        <v>87</v>
      </c>
      <c r="BK335" s="191">
        <f>ROUND(I335*H335,2)</f>
        <v>0</v>
      </c>
      <c r="BL335" s="18" t="s">
        <v>150</v>
      </c>
      <c r="BM335" s="190" t="s">
        <v>703</v>
      </c>
    </row>
    <row r="336" s="13" customFormat="1">
      <c r="A336" s="13"/>
      <c r="B336" s="192"/>
      <c r="C336" s="13"/>
      <c r="D336" s="193" t="s">
        <v>138</v>
      </c>
      <c r="E336" s="194" t="s">
        <v>3</v>
      </c>
      <c r="F336" s="195" t="s">
        <v>488</v>
      </c>
      <c r="G336" s="13"/>
      <c r="H336" s="196">
        <v>6</v>
      </c>
      <c r="I336" s="197"/>
      <c r="J336" s="13"/>
      <c r="K336" s="13"/>
      <c r="L336" s="192"/>
      <c r="M336" s="198"/>
      <c r="N336" s="199"/>
      <c r="O336" s="199"/>
      <c r="P336" s="199"/>
      <c r="Q336" s="199"/>
      <c r="R336" s="199"/>
      <c r="S336" s="199"/>
      <c r="T336" s="20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4" t="s">
        <v>138</v>
      </c>
      <c r="AU336" s="194" t="s">
        <v>89</v>
      </c>
      <c r="AV336" s="13" t="s">
        <v>89</v>
      </c>
      <c r="AW336" s="13" t="s">
        <v>42</v>
      </c>
      <c r="AX336" s="13" t="s">
        <v>87</v>
      </c>
      <c r="AY336" s="194" t="s">
        <v>128</v>
      </c>
    </row>
    <row r="337" s="2" customFormat="1" ht="33" customHeight="1">
      <c r="A337" s="38"/>
      <c r="B337" s="178"/>
      <c r="C337" s="179" t="s">
        <v>704</v>
      </c>
      <c r="D337" s="179" t="s">
        <v>131</v>
      </c>
      <c r="E337" s="180" t="s">
        <v>705</v>
      </c>
      <c r="F337" s="181" t="s">
        <v>706</v>
      </c>
      <c r="G337" s="182" t="s">
        <v>392</v>
      </c>
      <c r="H337" s="183">
        <v>1</v>
      </c>
      <c r="I337" s="184"/>
      <c r="J337" s="185">
        <f>ROUND(I337*H337,2)</f>
        <v>0</v>
      </c>
      <c r="K337" s="181" t="s">
        <v>135</v>
      </c>
      <c r="L337" s="39"/>
      <c r="M337" s="186" t="s">
        <v>3</v>
      </c>
      <c r="N337" s="187" t="s">
        <v>51</v>
      </c>
      <c r="O337" s="72"/>
      <c r="P337" s="188">
        <f>O337*H337</f>
        <v>0</v>
      </c>
      <c r="Q337" s="188">
        <v>0</v>
      </c>
      <c r="R337" s="188">
        <f>Q337*H337</f>
        <v>0</v>
      </c>
      <c r="S337" s="188">
        <v>0.10489999999999999</v>
      </c>
      <c r="T337" s="189">
        <f>S337*H337</f>
        <v>0.10489999999999999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90" t="s">
        <v>150</v>
      </c>
      <c r="AT337" s="190" t="s">
        <v>131</v>
      </c>
      <c r="AU337" s="190" t="s">
        <v>89</v>
      </c>
      <c r="AY337" s="18" t="s">
        <v>128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8" t="s">
        <v>87</v>
      </c>
      <c r="BK337" s="191">
        <f>ROUND(I337*H337,2)</f>
        <v>0</v>
      </c>
      <c r="BL337" s="18" t="s">
        <v>150</v>
      </c>
      <c r="BM337" s="190" t="s">
        <v>707</v>
      </c>
    </row>
    <row r="338" s="13" customFormat="1">
      <c r="A338" s="13"/>
      <c r="B338" s="192"/>
      <c r="C338" s="13"/>
      <c r="D338" s="193" t="s">
        <v>138</v>
      </c>
      <c r="E338" s="194" t="s">
        <v>3</v>
      </c>
      <c r="F338" s="195" t="s">
        <v>708</v>
      </c>
      <c r="G338" s="13"/>
      <c r="H338" s="196">
        <v>1</v>
      </c>
      <c r="I338" s="197"/>
      <c r="J338" s="13"/>
      <c r="K338" s="13"/>
      <c r="L338" s="192"/>
      <c r="M338" s="198"/>
      <c r="N338" s="199"/>
      <c r="O338" s="199"/>
      <c r="P338" s="199"/>
      <c r="Q338" s="199"/>
      <c r="R338" s="199"/>
      <c r="S338" s="199"/>
      <c r="T338" s="20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4" t="s">
        <v>138</v>
      </c>
      <c r="AU338" s="194" t="s">
        <v>89</v>
      </c>
      <c r="AV338" s="13" t="s">
        <v>89</v>
      </c>
      <c r="AW338" s="13" t="s">
        <v>42</v>
      </c>
      <c r="AX338" s="13" t="s">
        <v>87</v>
      </c>
      <c r="AY338" s="194" t="s">
        <v>128</v>
      </c>
    </row>
    <row r="339" s="2" customFormat="1" ht="33" customHeight="1">
      <c r="A339" s="38"/>
      <c r="B339" s="178"/>
      <c r="C339" s="179" t="s">
        <v>709</v>
      </c>
      <c r="D339" s="179" t="s">
        <v>131</v>
      </c>
      <c r="E339" s="180" t="s">
        <v>710</v>
      </c>
      <c r="F339" s="181" t="s">
        <v>711</v>
      </c>
      <c r="G339" s="182" t="s">
        <v>392</v>
      </c>
      <c r="H339" s="183">
        <v>1</v>
      </c>
      <c r="I339" s="184"/>
      <c r="J339" s="185">
        <f>ROUND(I339*H339,2)</f>
        <v>0</v>
      </c>
      <c r="K339" s="181" t="s">
        <v>135</v>
      </c>
      <c r="L339" s="39"/>
      <c r="M339" s="186" t="s">
        <v>3</v>
      </c>
      <c r="N339" s="187" t="s">
        <v>51</v>
      </c>
      <c r="O339" s="72"/>
      <c r="P339" s="188">
        <f>O339*H339</f>
        <v>0</v>
      </c>
      <c r="Q339" s="188">
        <v>0.0048999999999999998</v>
      </c>
      <c r="R339" s="188">
        <f>Q339*H339</f>
        <v>0.0048999999999999998</v>
      </c>
      <c r="S339" s="188">
        <v>0</v>
      </c>
      <c r="T339" s="18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90" t="s">
        <v>150</v>
      </c>
      <c r="AT339" s="190" t="s">
        <v>131</v>
      </c>
      <c r="AU339" s="190" t="s">
        <v>89</v>
      </c>
      <c r="AY339" s="18" t="s">
        <v>128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8" t="s">
        <v>87</v>
      </c>
      <c r="BK339" s="191">
        <f>ROUND(I339*H339,2)</f>
        <v>0</v>
      </c>
      <c r="BL339" s="18" t="s">
        <v>150</v>
      </c>
      <c r="BM339" s="190" t="s">
        <v>712</v>
      </c>
    </row>
    <row r="340" s="13" customFormat="1">
      <c r="A340" s="13"/>
      <c r="B340" s="192"/>
      <c r="C340" s="13"/>
      <c r="D340" s="193" t="s">
        <v>138</v>
      </c>
      <c r="E340" s="194" t="s">
        <v>3</v>
      </c>
      <c r="F340" s="195" t="s">
        <v>479</v>
      </c>
      <c r="G340" s="13"/>
      <c r="H340" s="196">
        <v>1</v>
      </c>
      <c r="I340" s="197"/>
      <c r="J340" s="13"/>
      <c r="K340" s="13"/>
      <c r="L340" s="192"/>
      <c r="M340" s="198"/>
      <c r="N340" s="199"/>
      <c r="O340" s="199"/>
      <c r="P340" s="199"/>
      <c r="Q340" s="199"/>
      <c r="R340" s="199"/>
      <c r="S340" s="199"/>
      <c r="T340" s="20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4" t="s">
        <v>138</v>
      </c>
      <c r="AU340" s="194" t="s">
        <v>89</v>
      </c>
      <c r="AV340" s="13" t="s">
        <v>89</v>
      </c>
      <c r="AW340" s="13" t="s">
        <v>42</v>
      </c>
      <c r="AX340" s="13" t="s">
        <v>87</v>
      </c>
      <c r="AY340" s="194" t="s">
        <v>128</v>
      </c>
    </row>
    <row r="341" s="2" customFormat="1" ht="16.5" customHeight="1">
      <c r="A341" s="38"/>
      <c r="B341" s="178"/>
      <c r="C341" s="217" t="s">
        <v>713</v>
      </c>
      <c r="D341" s="217" t="s">
        <v>366</v>
      </c>
      <c r="E341" s="218" t="s">
        <v>714</v>
      </c>
      <c r="F341" s="219" t="s">
        <v>715</v>
      </c>
      <c r="G341" s="220" t="s">
        <v>392</v>
      </c>
      <c r="H341" s="221">
        <v>1</v>
      </c>
      <c r="I341" s="222"/>
      <c r="J341" s="223">
        <f>ROUND(I341*H341,2)</f>
        <v>0</v>
      </c>
      <c r="K341" s="219" t="s">
        <v>3</v>
      </c>
      <c r="L341" s="224"/>
      <c r="M341" s="225" t="s">
        <v>3</v>
      </c>
      <c r="N341" s="226" t="s">
        <v>51</v>
      </c>
      <c r="O341" s="72"/>
      <c r="P341" s="188">
        <f>O341*H341</f>
        <v>0</v>
      </c>
      <c r="Q341" s="188">
        <v>0.064500000000000002</v>
      </c>
      <c r="R341" s="188">
        <f>Q341*H341</f>
        <v>0.064500000000000002</v>
      </c>
      <c r="S341" s="188">
        <v>0</v>
      </c>
      <c r="T341" s="18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90" t="s">
        <v>171</v>
      </c>
      <c r="AT341" s="190" t="s">
        <v>366</v>
      </c>
      <c r="AU341" s="190" t="s">
        <v>89</v>
      </c>
      <c r="AY341" s="18" t="s">
        <v>128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8" t="s">
        <v>87</v>
      </c>
      <c r="BK341" s="191">
        <f>ROUND(I341*H341,2)</f>
        <v>0</v>
      </c>
      <c r="BL341" s="18" t="s">
        <v>150</v>
      </c>
      <c r="BM341" s="190" t="s">
        <v>716</v>
      </c>
    </row>
    <row r="342" s="13" customFormat="1">
      <c r="A342" s="13"/>
      <c r="B342" s="192"/>
      <c r="C342" s="13"/>
      <c r="D342" s="193" t="s">
        <v>138</v>
      </c>
      <c r="E342" s="194" t="s">
        <v>3</v>
      </c>
      <c r="F342" s="195" t="s">
        <v>479</v>
      </c>
      <c r="G342" s="13"/>
      <c r="H342" s="196">
        <v>1</v>
      </c>
      <c r="I342" s="197"/>
      <c r="J342" s="13"/>
      <c r="K342" s="13"/>
      <c r="L342" s="192"/>
      <c r="M342" s="198"/>
      <c r="N342" s="199"/>
      <c r="O342" s="199"/>
      <c r="P342" s="199"/>
      <c r="Q342" s="199"/>
      <c r="R342" s="199"/>
      <c r="S342" s="199"/>
      <c r="T342" s="20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4" t="s">
        <v>138</v>
      </c>
      <c r="AU342" s="194" t="s">
        <v>89</v>
      </c>
      <c r="AV342" s="13" t="s">
        <v>89</v>
      </c>
      <c r="AW342" s="13" t="s">
        <v>42</v>
      </c>
      <c r="AX342" s="13" t="s">
        <v>87</v>
      </c>
      <c r="AY342" s="194" t="s">
        <v>128</v>
      </c>
    </row>
    <row r="343" s="2" customFormat="1" ht="33" customHeight="1">
      <c r="A343" s="38"/>
      <c r="B343" s="178"/>
      <c r="C343" s="179" t="s">
        <v>717</v>
      </c>
      <c r="D343" s="179" t="s">
        <v>131</v>
      </c>
      <c r="E343" s="180" t="s">
        <v>718</v>
      </c>
      <c r="F343" s="181" t="s">
        <v>719</v>
      </c>
      <c r="G343" s="182" t="s">
        <v>392</v>
      </c>
      <c r="H343" s="183">
        <v>2</v>
      </c>
      <c r="I343" s="184"/>
      <c r="J343" s="185">
        <f>ROUND(I343*H343,2)</f>
        <v>0</v>
      </c>
      <c r="K343" s="181" t="s">
        <v>135</v>
      </c>
      <c r="L343" s="39"/>
      <c r="M343" s="186" t="s">
        <v>3</v>
      </c>
      <c r="N343" s="187" t="s">
        <v>51</v>
      </c>
      <c r="O343" s="72"/>
      <c r="P343" s="188">
        <f>O343*H343</f>
        <v>0</v>
      </c>
      <c r="Q343" s="188">
        <v>0.00545</v>
      </c>
      <c r="R343" s="188">
        <f>Q343*H343</f>
        <v>0.0109</v>
      </c>
      <c r="S343" s="188">
        <v>0</v>
      </c>
      <c r="T343" s="18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90" t="s">
        <v>150</v>
      </c>
      <c r="AT343" s="190" t="s">
        <v>131</v>
      </c>
      <c r="AU343" s="190" t="s">
        <v>89</v>
      </c>
      <c r="AY343" s="18" t="s">
        <v>128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8" t="s">
        <v>87</v>
      </c>
      <c r="BK343" s="191">
        <f>ROUND(I343*H343,2)</f>
        <v>0</v>
      </c>
      <c r="BL343" s="18" t="s">
        <v>150</v>
      </c>
      <c r="BM343" s="190" t="s">
        <v>720</v>
      </c>
    </row>
    <row r="344" s="13" customFormat="1">
      <c r="A344" s="13"/>
      <c r="B344" s="192"/>
      <c r="C344" s="13"/>
      <c r="D344" s="193" t="s">
        <v>138</v>
      </c>
      <c r="E344" s="194" t="s">
        <v>3</v>
      </c>
      <c r="F344" s="195" t="s">
        <v>511</v>
      </c>
      <c r="G344" s="13"/>
      <c r="H344" s="196">
        <v>2</v>
      </c>
      <c r="I344" s="197"/>
      <c r="J344" s="13"/>
      <c r="K344" s="13"/>
      <c r="L344" s="192"/>
      <c r="M344" s="198"/>
      <c r="N344" s="199"/>
      <c r="O344" s="199"/>
      <c r="P344" s="199"/>
      <c r="Q344" s="199"/>
      <c r="R344" s="199"/>
      <c r="S344" s="199"/>
      <c r="T344" s="20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4" t="s">
        <v>138</v>
      </c>
      <c r="AU344" s="194" t="s">
        <v>89</v>
      </c>
      <c r="AV344" s="13" t="s">
        <v>89</v>
      </c>
      <c r="AW344" s="13" t="s">
        <v>42</v>
      </c>
      <c r="AX344" s="13" t="s">
        <v>87</v>
      </c>
      <c r="AY344" s="194" t="s">
        <v>128</v>
      </c>
    </row>
    <row r="345" s="2" customFormat="1" ht="16.5" customHeight="1">
      <c r="A345" s="38"/>
      <c r="B345" s="178"/>
      <c r="C345" s="217" t="s">
        <v>721</v>
      </c>
      <c r="D345" s="217" t="s">
        <v>366</v>
      </c>
      <c r="E345" s="218" t="s">
        <v>722</v>
      </c>
      <c r="F345" s="219" t="s">
        <v>723</v>
      </c>
      <c r="G345" s="220" t="s">
        <v>392</v>
      </c>
      <c r="H345" s="221">
        <v>2</v>
      </c>
      <c r="I345" s="222"/>
      <c r="J345" s="223">
        <f>ROUND(I345*H345,2)</f>
        <v>0</v>
      </c>
      <c r="K345" s="219" t="s">
        <v>3</v>
      </c>
      <c r="L345" s="224"/>
      <c r="M345" s="225" t="s">
        <v>3</v>
      </c>
      <c r="N345" s="226" t="s">
        <v>51</v>
      </c>
      <c r="O345" s="72"/>
      <c r="P345" s="188">
        <f>O345*H345</f>
        <v>0</v>
      </c>
      <c r="Q345" s="188">
        <v>0.14499999999999999</v>
      </c>
      <c r="R345" s="188">
        <f>Q345*H345</f>
        <v>0.28999999999999998</v>
      </c>
      <c r="S345" s="188">
        <v>0</v>
      </c>
      <c r="T345" s="18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90" t="s">
        <v>171</v>
      </c>
      <c r="AT345" s="190" t="s">
        <v>366</v>
      </c>
      <c r="AU345" s="190" t="s">
        <v>89</v>
      </c>
      <c r="AY345" s="18" t="s">
        <v>128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8" t="s">
        <v>87</v>
      </c>
      <c r="BK345" s="191">
        <f>ROUND(I345*H345,2)</f>
        <v>0</v>
      </c>
      <c r="BL345" s="18" t="s">
        <v>150</v>
      </c>
      <c r="BM345" s="190" t="s">
        <v>724</v>
      </c>
    </row>
    <row r="346" s="13" customFormat="1">
      <c r="A346" s="13"/>
      <c r="B346" s="192"/>
      <c r="C346" s="13"/>
      <c r="D346" s="193" t="s">
        <v>138</v>
      </c>
      <c r="E346" s="194" t="s">
        <v>3</v>
      </c>
      <c r="F346" s="195" t="s">
        <v>511</v>
      </c>
      <c r="G346" s="13"/>
      <c r="H346" s="196">
        <v>2</v>
      </c>
      <c r="I346" s="197"/>
      <c r="J346" s="13"/>
      <c r="K346" s="13"/>
      <c r="L346" s="192"/>
      <c r="M346" s="198"/>
      <c r="N346" s="199"/>
      <c r="O346" s="199"/>
      <c r="P346" s="199"/>
      <c r="Q346" s="199"/>
      <c r="R346" s="199"/>
      <c r="S346" s="199"/>
      <c r="T346" s="20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4" t="s">
        <v>138</v>
      </c>
      <c r="AU346" s="194" t="s">
        <v>89</v>
      </c>
      <c r="AV346" s="13" t="s">
        <v>89</v>
      </c>
      <c r="AW346" s="13" t="s">
        <v>42</v>
      </c>
      <c r="AX346" s="13" t="s">
        <v>87</v>
      </c>
      <c r="AY346" s="194" t="s">
        <v>128</v>
      </c>
    </row>
    <row r="347" s="2" customFormat="1" ht="16.5" customHeight="1">
      <c r="A347" s="38"/>
      <c r="B347" s="178"/>
      <c r="C347" s="217" t="s">
        <v>725</v>
      </c>
      <c r="D347" s="217" t="s">
        <v>366</v>
      </c>
      <c r="E347" s="218" t="s">
        <v>726</v>
      </c>
      <c r="F347" s="219" t="s">
        <v>727</v>
      </c>
      <c r="G347" s="220" t="s">
        <v>392</v>
      </c>
      <c r="H347" s="221">
        <v>7</v>
      </c>
      <c r="I347" s="222"/>
      <c r="J347" s="223">
        <f>ROUND(I347*H347,2)</f>
        <v>0</v>
      </c>
      <c r="K347" s="219" t="s">
        <v>3</v>
      </c>
      <c r="L347" s="224"/>
      <c r="M347" s="225" t="s">
        <v>3</v>
      </c>
      <c r="N347" s="226" t="s">
        <v>51</v>
      </c>
      <c r="O347" s="72"/>
      <c r="P347" s="188">
        <f>O347*H347</f>
        <v>0</v>
      </c>
      <c r="Q347" s="188">
        <v>0.01</v>
      </c>
      <c r="R347" s="188">
        <f>Q347*H347</f>
        <v>0.070000000000000007</v>
      </c>
      <c r="S347" s="188">
        <v>0</v>
      </c>
      <c r="T347" s="18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90" t="s">
        <v>171</v>
      </c>
      <c r="AT347" s="190" t="s">
        <v>366</v>
      </c>
      <c r="AU347" s="190" t="s">
        <v>89</v>
      </c>
      <c r="AY347" s="18" t="s">
        <v>128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8" t="s">
        <v>87</v>
      </c>
      <c r="BK347" s="191">
        <f>ROUND(I347*H347,2)</f>
        <v>0</v>
      </c>
      <c r="BL347" s="18" t="s">
        <v>150</v>
      </c>
      <c r="BM347" s="190" t="s">
        <v>728</v>
      </c>
    </row>
    <row r="348" s="13" customFormat="1">
      <c r="A348" s="13"/>
      <c r="B348" s="192"/>
      <c r="C348" s="13"/>
      <c r="D348" s="193" t="s">
        <v>138</v>
      </c>
      <c r="E348" s="194" t="s">
        <v>3</v>
      </c>
      <c r="F348" s="195" t="s">
        <v>729</v>
      </c>
      <c r="G348" s="13"/>
      <c r="H348" s="196">
        <v>7</v>
      </c>
      <c r="I348" s="197"/>
      <c r="J348" s="13"/>
      <c r="K348" s="13"/>
      <c r="L348" s="192"/>
      <c r="M348" s="198"/>
      <c r="N348" s="199"/>
      <c r="O348" s="199"/>
      <c r="P348" s="199"/>
      <c r="Q348" s="199"/>
      <c r="R348" s="199"/>
      <c r="S348" s="199"/>
      <c r="T348" s="20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4" t="s">
        <v>138</v>
      </c>
      <c r="AU348" s="194" t="s">
        <v>89</v>
      </c>
      <c r="AV348" s="13" t="s">
        <v>89</v>
      </c>
      <c r="AW348" s="13" t="s">
        <v>42</v>
      </c>
      <c r="AX348" s="13" t="s">
        <v>87</v>
      </c>
      <c r="AY348" s="194" t="s">
        <v>128</v>
      </c>
    </row>
    <row r="349" s="2" customFormat="1" ht="21.75" customHeight="1">
      <c r="A349" s="38"/>
      <c r="B349" s="178"/>
      <c r="C349" s="179" t="s">
        <v>730</v>
      </c>
      <c r="D349" s="179" t="s">
        <v>131</v>
      </c>
      <c r="E349" s="180" t="s">
        <v>731</v>
      </c>
      <c r="F349" s="181" t="s">
        <v>732</v>
      </c>
      <c r="G349" s="182" t="s">
        <v>456</v>
      </c>
      <c r="H349" s="183">
        <v>32</v>
      </c>
      <c r="I349" s="184"/>
      <c r="J349" s="185">
        <f>ROUND(I349*H349,2)</f>
        <v>0</v>
      </c>
      <c r="K349" s="181" t="s">
        <v>135</v>
      </c>
      <c r="L349" s="39"/>
      <c r="M349" s="186" t="s">
        <v>3</v>
      </c>
      <c r="N349" s="187" t="s">
        <v>51</v>
      </c>
      <c r="O349" s="72"/>
      <c r="P349" s="188">
        <f>O349*H349</f>
        <v>0</v>
      </c>
      <c r="Q349" s="188">
        <v>0</v>
      </c>
      <c r="R349" s="188">
        <f>Q349*H349</f>
        <v>0</v>
      </c>
      <c r="S349" s="188">
        <v>0</v>
      </c>
      <c r="T349" s="189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90" t="s">
        <v>150</v>
      </c>
      <c r="AT349" s="190" t="s">
        <v>131</v>
      </c>
      <c r="AU349" s="190" t="s">
        <v>89</v>
      </c>
      <c r="AY349" s="18" t="s">
        <v>128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8" t="s">
        <v>87</v>
      </c>
      <c r="BK349" s="191">
        <f>ROUND(I349*H349,2)</f>
        <v>0</v>
      </c>
      <c r="BL349" s="18" t="s">
        <v>150</v>
      </c>
      <c r="BM349" s="190" t="s">
        <v>733</v>
      </c>
    </row>
    <row r="350" s="13" customFormat="1">
      <c r="A350" s="13"/>
      <c r="B350" s="192"/>
      <c r="C350" s="13"/>
      <c r="D350" s="193" t="s">
        <v>138</v>
      </c>
      <c r="E350" s="194" t="s">
        <v>3</v>
      </c>
      <c r="F350" s="195" t="s">
        <v>577</v>
      </c>
      <c r="G350" s="13"/>
      <c r="H350" s="196">
        <v>10</v>
      </c>
      <c r="I350" s="197"/>
      <c r="J350" s="13"/>
      <c r="K350" s="13"/>
      <c r="L350" s="192"/>
      <c r="M350" s="198"/>
      <c r="N350" s="199"/>
      <c r="O350" s="199"/>
      <c r="P350" s="199"/>
      <c r="Q350" s="199"/>
      <c r="R350" s="199"/>
      <c r="S350" s="199"/>
      <c r="T350" s="20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4" t="s">
        <v>138</v>
      </c>
      <c r="AU350" s="194" t="s">
        <v>89</v>
      </c>
      <c r="AV350" s="13" t="s">
        <v>89</v>
      </c>
      <c r="AW350" s="13" t="s">
        <v>42</v>
      </c>
      <c r="AX350" s="13" t="s">
        <v>80</v>
      </c>
      <c r="AY350" s="194" t="s">
        <v>128</v>
      </c>
    </row>
    <row r="351" s="13" customFormat="1">
      <c r="A351" s="13"/>
      <c r="B351" s="192"/>
      <c r="C351" s="13"/>
      <c r="D351" s="193" t="s">
        <v>138</v>
      </c>
      <c r="E351" s="194" t="s">
        <v>3</v>
      </c>
      <c r="F351" s="195" t="s">
        <v>469</v>
      </c>
      <c r="G351" s="13"/>
      <c r="H351" s="196">
        <v>16</v>
      </c>
      <c r="I351" s="197"/>
      <c r="J351" s="13"/>
      <c r="K351" s="13"/>
      <c r="L351" s="192"/>
      <c r="M351" s="198"/>
      <c r="N351" s="199"/>
      <c r="O351" s="199"/>
      <c r="P351" s="199"/>
      <c r="Q351" s="199"/>
      <c r="R351" s="199"/>
      <c r="S351" s="199"/>
      <c r="T351" s="20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4" t="s">
        <v>138</v>
      </c>
      <c r="AU351" s="194" t="s">
        <v>89</v>
      </c>
      <c r="AV351" s="13" t="s">
        <v>89</v>
      </c>
      <c r="AW351" s="13" t="s">
        <v>42</v>
      </c>
      <c r="AX351" s="13" t="s">
        <v>80</v>
      </c>
      <c r="AY351" s="194" t="s">
        <v>128</v>
      </c>
    </row>
    <row r="352" s="13" customFormat="1">
      <c r="A352" s="13"/>
      <c r="B352" s="192"/>
      <c r="C352" s="13"/>
      <c r="D352" s="193" t="s">
        <v>138</v>
      </c>
      <c r="E352" s="194" t="s">
        <v>3</v>
      </c>
      <c r="F352" s="195" t="s">
        <v>458</v>
      </c>
      <c r="G352" s="13"/>
      <c r="H352" s="196">
        <v>3</v>
      </c>
      <c r="I352" s="197"/>
      <c r="J352" s="13"/>
      <c r="K352" s="13"/>
      <c r="L352" s="192"/>
      <c r="M352" s="198"/>
      <c r="N352" s="199"/>
      <c r="O352" s="199"/>
      <c r="P352" s="199"/>
      <c r="Q352" s="199"/>
      <c r="R352" s="199"/>
      <c r="S352" s="199"/>
      <c r="T352" s="20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4" t="s">
        <v>138</v>
      </c>
      <c r="AU352" s="194" t="s">
        <v>89</v>
      </c>
      <c r="AV352" s="13" t="s">
        <v>89</v>
      </c>
      <c r="AW352" s="13" t="s">
        <v>42</v>
      </c>
      <c r="AX352" s="13" t="s">
        <v>80</v>
      </c>
      <c r="AY352" s="194" t="s">
        <v>128</v>
      </c>
    </row>
    <row r="353" s="13" customFormat="1">
      <c r="A353" s="13"/>
      <c r="B353" s="192"/>
      <c r="C353" s="13"/>
      <c r="D353" s="193" t="s">
        <v>138</v>
      </c>
      <c r="E353" s="194" t="s">
        <v>3</v>
      </c>
      <c r="F353" s="195" t="s">
        <v>459</v>
      </c>
      <c r="G353" s="13"/>
      <c r="H353" s="196">
        <v>3</v>
      </c>
      <c r="I353" s="197"/>
      <c r="J353" s="13"/>
      <c r="K353" s="13"/>
      <c r="L353" s="192"/>
      <c r="M353" s="198"/>
      <c r="N353" s="199"/>
      <c r="O353" s="199"/>
      <c r="P353" s="199"/>
      <c r="Q353" s="199"/>
      <c r="R353" s="199"/>
      <c r="S353" s="199"/>
      <c r="T353" s="20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4" t="s">
        <v>138</v>
      </c>
      <c r="AU353" s="194" t="s">
        <v>89</v>
      </c>
      <c r="AV353" s="13" t="s">
        <v>89</v>
      </c>
      <c r="AW353" s="13" t="s">
        <v>42</v>
      </c>
      <c r="AX353" s="13" t="s">
        <v>80</v>
      </c>
      <c r="AY353" s="194" t="s">
        <v>128</v>
      </c>
    </row>
    <row r="354" s="14" customFormat="1">
      <c r="A354" s="14"/>
      <c r="B354" s="204"/>
      <c r="C354" s="14"/>
      <c r="D354" s="193" t="s">
        <v>138</v>
      </c>
      <c r="E354" s="205" t="s">
        <v>3</v>
      </c>
      <c r="F354" s="206" t="s">
        <v>196</v>
      </c>
      <c r="G354" s="14"/>
      <c r="H354" s="207">
        <v>32</v>
      </c>
      <c r="I354" s="208"/>
      <c r="J354" s="14"/>
      <c r="K354" s="14"/>
      <c r="L354" s="204"/>
      <c r="M354" s="209"/>
      <c r="N354" s="210"/>
      <c r="O354" s="210"/>
      <c r="P354" s="210"/>
      <c r="Q354" s="210"/>
      <c r="R354" s="210"/>
      <c r="S354" s="210"/>
      <c r="T354" s="21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05" t="s">
        <v>138</v>
      </c>
      <c r="AU354" s="205" t="s">
        <v>89</v>
      </c>
      <c r="AV354" s="14" t="s">
        <v>150</v>
      </c>
      <c r="AW354" s="14" t="s">
        <v>42</v>
      </c>
      <c r="AX354" s="14" t="s">
        <v>87</v>
      </c>
      <c r="AY354" s="205" t="s">
        <v>128</v>
      </c>
    </row>
    <row r="355" s="2" customFormat="1" ht="21.75" customHeight="1">
      <c r="A355" s="38"/>
      <c r="B355" s="178"/>
      <c r="C355" s="179" t="s">
        <v>734</v>
      </c>
      <c r="D355" s="179" t="s">
        <v>131</v>
      </c>
      <c r="E355" s="180" t="s">
        <v>735</v>
      </c>
      <c r="F355" s="181" t="s">
        <v>736</v>
      </c>
      <c r="G355" s="182" t="s">
        <v>456</v>
      </c>
      <c r="H355" s="183">
        <v>400</v>
      </c>
      <c r="I355" s="184"/>
      <c r="J355" s="185">
        <f>ROUND(I355*H355,2)</f>
        <v>0</v>
      </c>
      <c r="K355" s="181" t="s">
        <v>135</v>
      </c>
      <c r="L355" s="39"/>
      <c r="M355" s="186" t="s">
        <v>3</v>
      </c>
      <c r="N355" s="187" t="s">
        <v>51</v>
      </c>
      <c r="O355" s="72"/>
      <c r="P355" s="188">
        <f>O355*H355</f>
        <v>0</v>
      </c>
      <c r="Q355" s="188">
        <v>0</v>
      </c>
      <c r="R355" s="188">
        <f>Q355*H355</f>
        <v>0</v>
      </c>
      <c r="S355" s="188">
        <v>0</v>
      </c>
      <c r="T355" s="189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90" t="s">
        <v>150</v>
      </c>
      <c r="AT355" s="190" t="s">
        <v>131</v>
      </c>
      <c r="AU355" s="190" t="s">
        <v>89</v>
      </c>
      <c r="AY355" s="18" t="s">
        <v>128</v>
      </c>
      <c r="BE355" s="191">
        <f>IF(N355="základní",J355,0)</f>
        <v>0</v>
      </c>
      <c r="BF355" s="191">
        <f>IF(N355="snížená",J355,0)</f>
        <v>0</v>
      </c>
      <c r="BG355" s="191">
        <f>IF(N355="zákl. přenesená",J355,0)</f>
        <v>0</v>
      </c>
      <c r="BH355" s="191">
        <f>IF(N355="sníž. přenesená",J355,0)</f>
        <v>0</v>
      </c>
      <c r="BI355" s="191">
        <f>IF(N355="nulová",J355,0)</f>
        <v>0</v>
      </c>
      <c r="BJ355" s="18" t="s">
        <v>87</v>
      </c>
      <c r="BK355" s="191">
        <f>ROUND(I355*H355,2)</f>
        <v>0</v>
      </c>
      <c r="BL355" s="18" t="s">
        <v>150</v>
      </c>
      <c r="BM355" s="190" t="s">
        <v>737</v>
      </c>
    </row>
    <row r="356" s="13" customFormat="1">
      <c r="A356" s="13"/>
      <c r="B356" s="192"/>
      <c r="C356" s="13"/>
      <c r="D356" s="193" t="s">
        <v>138</v>
      </c>
      <c r="E356" s="194" t="s">
        <v>3</v>
      </c>
      <c r="F356" s="195" t="s">
        <v>738</v>
      </c>
      <c r="G356" s="13"/>
      <c r="H356" s="196">
        <v>400</v>
      </c>
      <c r="I356" s="197"/>
      <c r="J356" s="13"/>
      <c r="K356" s="13"/>
      <c r="L356" s="192"/>
      <c r="M356" s="198"/>
      <c r="N356" s="199"/>
      <c r="O356" s="199"/>
      <c r="P356" s="199"/>
      <c r="Q356" s="199"/>
      <c r="R356" s="199"/>
      <c r="S356" s="199"/>
      <c r="T356" s="20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4" t="s">
        <v>138</v>
      </c>
      <c r="AU356" s="194" t="s">
        <v>89</v>
      </c>
      <c r="AV356" s="13" t="s">
        <v>89</v>
      </c>
      <c r="AW356" s="13" t="s">
        <v>42</v>
      </c>
      <c r="AX356" s="13" t="s">
        <v>87</v>
      </c>
      <c r="AY356" s="194" t="s">
        <v>128</v>
      </c>
    </row>
    <row r="357" s="2" customFormat="1" ht="44.25" customHeight="1">
      <c r="A357" s="38"/>
      <c r="B357" s="178"/>
      <c r="C357" s="179" t="s">
        <v>739</v>
      </c>
      <c r="D357" s="179" t="s">
        <v>131</v>
      </c>
      <c r="E357" s="180" t="s">
        <v>740</v>
      </c>
      <c r="F357" s="181" t="s">
        <v>741</v>
      </c>
      <c r="G357" s="182" t="s">
        <v>392</v>
      </c>
      <c r="H357" s="183">
        <v>1</v>
      </c>
      <c r="I357" s="184"/>
      <c r="J357" s="185">
        <f>ROUND(I357*H357,2)</f>
        <v>0</v>
      </c>
      <c r="K357" s="181" t="s">
        <v>135</v>
      </c>
      <c r="L357" s="39"/>
      <c r="M357" s="186" t="s">
        <v>3</v>
      </c>
      <c r="N357" s="187" t="s">
        <v>51</v>
      </c>
      <c r="O357" s="72"/>
      <c r="P357" s="188">
        <f>O357*H357</f>
        <v>0</v>
      </c>
      <c r="Q357" s="188">
        <v>0.058400000000000001</v>
      </c>
      <c r="R357" s="188">
        <f>Q357*H357</f>
        <v>0.058400000000000001</v>
      </c>
      <c r="S357" s="188">
        <v>0</v>
      </c>
      <c r="T357" s="189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90" t="s">
        <v>150</v>
      </c>
      <c r="AT357" s="190" t="s">
        <v>131</v>
      </c>
      <c r="AU357" s="190" t="s">
        <v>89</v>
      </c>
      <c r="AY357" s="18" t="s">
        <v>128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8" t="s">
        <v>87</v>
      </c>
      <c r="BK357" s="191">
        <f>ROUND(I357*H357,2)</f>
        <v>0</v>
      </c>
      <c r="BL357" s="18" t="s">
        <v>150</v>
      </c>
      <c r="BM357" s="190" t="s">
        <v>742</v>
      </c>
    </row>
    <row r="358" s="13" customFormat="1">
      <c r="A358" s="13"/>
      <c r="B358" s="192"/>
      <c r="C358" s="13"/>
      <c r="D358" s="193" t="s">
        <v>138</v>
      </c>
      <c r="E358" s="194" t="s">
        <v>3</v>
      </c>
      <c r="F358" s="195" t="s">
        <v>743</v>
      </c>
      <c r="G358" s="13"/>
      <c r="H358" s="196">
        <v>1</v>
      </c>
      <c r="I358" s="197"/>
      <c r="J358" s="13"/>
      <c r="K358" s="13"/>
      <c r="L358" s="192"/>
      <c r="M358" s="198"/>
      <c r="N358" s="199"/>
      <c r="O358" s="199"/>
      <c r="P358" s="199"/>
      <c r="Q358" s="199"/>
      <c r="R358" s="199"/>
      <c r="S358" s="199"/>
      <c r="T358" s="20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4" t="s">
        <v>138</v>
      </c>
      <c r="AU358" s="194" t="s">
        <v>89</v>
      </c>
      <c r="AV358" s="13" t="s">
        <v>89</v>
      </c>
      <c r="AW358" s="13" t="s">
        <v>42</v>
      </c>
      <c r="AX358" s="13" t="s">
        <v>87</v>
      </c>
      <c r="AY358" s="194" t="s">
        <v>128</v>
      </c>
    </row>
    <row r="359" s="2" customFormat="1" ht="21.75" customHeight="1">
      <c r="A359" s="38"/>
      <c r="B359" s="178"/>
      <c r="C359" s="179" t="s">
        <v>744</v>
      </c>
      <c r="D359" s="179" t="s">
        <v>131</v>
      </c>
      <c r="E359" s="180" t="s">
        <v>745</v>
      </c>
      <c r="F359" s="181" t="s">
        <v>746</v>
      </c>
      <c r="G359" s="182" t="s">
        <v>392</v>
      </c>
      <c r="H359" s="183">
        <v>3</v>
      </c>
      <c r="I359" s="184"/>
      <c r="J359" s="185">
        <f>ROUND(I359*H359,2)</f>
        <v>0</v>
      </c>
      <c r="K359" s="181" t="s">
        <v>135</v>
      </c>
      <c r="L359" s="39"/>
      <c r="M359" s="186" t="s">
        <v>3</v>
      </c>
      <c r="N359" s="187" t="s">
        <v>51</v>
      </c>
      <c r="O359" s="72"/>
      <c r="P359" s="188">
        <f>O359*H359</f>
        <v>0</v>
      </c>
      <c r="Q359" s="188">
        <v>0.21734000000000001</v>
      </c>
      <c r="R359" s="188">
        <f>Q359*H359</f>
        <v>0.65202000000000004</v>
      </c>
      <c r="S359" s="188">
        <v>0</v>
      </c>
      <c r="T359" s="189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90" t="s">
        <v>150</v>
      </c>
      <c r="AT359" s="190" t="s">
        <v>131</v>
      </c>
      <c r="AU359" s="190" t="s">
        <v>89</v>
      </c>
      <c r="AY359" s="18" t="s">
        <v>128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8" t="s">
        <v>87</v>
      </c>
      <c r="BK359" s="191">
        <f>ROUND(I359*H359,2)</f>
        <v>0</v>
      </c>
      <c r="BL359" s="18" t="s">
        <v>150</v>
      </c>
      <c r="BM359" s="190" t="s">
        <v>747</v>
      </c>
    </row>
    <row r="360" s="13" customFormat="1">
      <c r="A360" s="13"/>
      <c r="B360" s="192"/>
      <c r="C360" s="13"/>
      <c r="D360" s="193" t="s">
        <v>138</v>
      </c>
      <c r="E360" s="194" t="s">
        <v>3</v>
      </c>
      <c r="F360" s="195" t="s">
        <v>410</v>
      </c>
      <c r="G360" s="13"/>
      <c r="H360" s="196">
        <v>3</v>
      </c>
      <c r="I360" s="197"/>
      <c r="J360" s="13"/>
      <c r="K360" s="13"/>
      <c r="L360" s="192"/>
      <c r="M360" s="198"/>
      <c r="N360" s="199"/>
      <c r="O360" s="199"/>
      <c r="P360" s="199"/>
      <c r="Q360" s="199"/>
      <c r="R360" s="199"/>
      <c r="S360" s="199"/>
      <c r="T360" s="20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4" t="s">
        <v>138</v>
      </c>
      <c r="AU360" s="194" t="s">
        <v>89</v>
      </c>
      <c r="AV360" s="13" t="s">
        <v>89</v>
      </c>
      <c r="AW360" s="13" t="s">
        <v>42</v>
      </c>
      <c r="AX360" s="13" t="s">
        <v>87</v>
      </c>
      <c r="AY360" s="194" t="s">
        <v>128</v>
      </c>
    </row>
    <row r="361" s="2" customFormat="1" ht="21.75" customHeight="1">
      <c r="A361" s="38"/>
      <c r="B361" s="178"/>
      <c r="C361" s="217" t="s">
        <v>748</v>
      </c>
      <c r="D361" s="217" t="s">
        <v>366</v>
      </c>
      <c r="E361" s="218" t="s">
        <v>749</v>
      </c>
      <c r="F361" s="219" t="s">
        <v>750</v>
      </c>
      <c r="G361" s="220" t="s">
        <v>392</v>
      </c>
      <c r="H361" s="221">
        <v>3</v>
      </c>
      <c r="I361" s="222"/>
      <c r="J361" s="223">
        <f>ROUND(I361*H361,2)</f>
        <v>0</v>
      </c>
      <c r="K361" s="219" t="s">
        <v>135</v>
      </c>
      <c r="L361" s="224"/>
      <c r="M361" s="225" t="s">
        <v>3</v>
      </c>
      <c r="N361" s="226" t="s">
        <v>51</v>
      </c>
      <c r="O361" s="72"/>
      <c r="P361" s="188">
        <f>O361*H361</f>
        <v>0</v>
      </c>
      <c r="Q361" s="188">
        <v>0.065000000000000002</v>
      </c>
      <c r="R361" s="188">
        <f>Q361*H361</f>
        <v>0.19500000000000001</v>
      </c>
      <c r="S361" s="188">
        <v>0</v>
      </c>
      <c r="T361" s="18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90" t="s">
        <v>171</v>
      </c>
      <c r="AT361" s="190" t="s">
        <v>366</v>
      </c>
      <c r="AU361" s="190" t="s">
        <v>89</v>
      </c>
      <c r="AY361" s="18" t="s">
        <v>128</v>
      </c>
      <c r="BE361" s="191">
        <f>IF(N361="základní",J361,0)</f>
        <v>0</v>
      </c>
      <c r="BF361" s="191">
        <f>IF(N361="snížená",J361,0)</f>
        <v>0</v>
      </c>
      <c r="BG361" s="191">
        <f>IF(N361="zákl. přenesená",J361,0)</f>
        <v>0</v>
      </c>
      <c r="BH361" s="191">
        <f>IF(N361="sníž. přenesená",J361,0)</f>
        <v>0</v>
      </c>
      <c r="BI361" s="191">
        <f>IF(N361="nulová",J361,0)</f>
        <v>0</v>
      </c>
      <c r="BJ361" s="18" t="s">
        <v>87</v>
      </c>
      <c r="BK361" s="191">
        <f>ROUND(I361*H361,2)</f>
        <v>0</v>
      </c>
      <c r="BL361" s="18" t="s">
        <v>150</v>
      </c>
      <c r="BM361" s="190" t="s">
        <v>751</v>
      </c>
    </row>
    <row r="362" s="2" customFormat="1">
      <c r="A362" s="38"/>
      <c r="B362" s="39"/>
      <c r="C362" s="38"/>
      <c r="D362" s="193" t="s">
        <v>143</v>
      </c>
      <c r="E362" s="38"/>
      <c r="F362" s="201" t="s">
        <v>752</v>
      </c>
      <c r="G362" s="38"/>
      <c r="H362" s="38"/>
      <c r="I362" s="118"/>
      <c r="J362" s="38"/>
      <c r="K362" s="38"/>
      <c r="L362" s="39"/>
      <c r="M362" s="202"/>
      <c r="N362" s="203"/>
      <c r="O362" s="72"/>
      <c r="P362" s="72"/>
      <c r="Q362" s="72"/>
      <c r="R362" s="72"/>
      <c r="S362" s="72"/>
      <c r="T362" s="73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8" t="s">
        <v>143</v>
      </c>
      <c r="AU362" s="18" t="s">
        <v>89</v>
      </c>
    </row>
    <row r="363" s="13" customFormat="1">
      <c r="A363" s="13"/>
      <c r="B363" s="192"/>
      <c r="C363" s="13"/>
      <c r="D363" s="193" t="s">
        <v>138</v>
      </c>
      <c r="E363" s="194" t="s">
        <v>3</v>
      </c>
      <c r="F363" s="195" t="s">
        <v>410</v>
      </c>
      <c r="G363" s="13"/>
      <c r="H363" s="196">
        <v>3</v>
      </c>
      <c r="I363" s="197"/>
      <c r="J363" s="13"/>
      <c r="K363" s="13"/>
      <c r="L363" s="192"/>
      <c r="M363" s="198"/>
      <c r="N363" s="199"/>
      <c r="O363" s="199"/>
      <c r="P363" s="199"/>
      <c r="Q363" s="199"/>
      <c r="R363" s="199"/>
      <c r="S363" s="199"/>
      <c r="T363" s="20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4" t="s">
        <v>138</v>
      </c>
      <c r="AU363" s="194" t="s">
        <v>89</v>
      </c>
      <c r="AV363" s="13" t="s">
        <v>89</v>
      </c>
      <c r="AW363" s="13" t="s">
        <v>42</v>
      </c>
      <c r="AX363" s="13" t="s">
        <v>87</v>
      </c>
      <c r="AY363" s="194" t="s">
        <v>128</v>
      </c>
    </row>
    <row r="364" s="2" customFormat="1" ht="16.5" customHeight="1">
      <c r="A364" s="38"/>
      <c r="B364" s="178"/>
      <c r="C364" s="179" t="s">
        <v>753</v>
      </c>
      <c r="D364" s="179" t="s">
        <v>131</v>
      </c>
      <c r="E364" s="180" t="s">
        <v>754</v>
      </c>
      <c r="F364" s="181" t="s">
        <v>755</v>
      </c>
      <c r="G364" s="182" t="s">
        <v>392</v>
      </c>
      <c r="H364" s="183">
        <v>2</v>
      </c>
      <c r="I364" s="184"/>
      <c r="J364" s="185">
        <f>ROUND(I364*H364,2)</f>
        <v>0</v>
      </c>
      <c r="K364" s="181" t="s">
        <v>135</v>
      </c>
      <c r="L364" s="39"/>
      <c r="M364" s="186" t="s">
        <v>3</v>
      </c>
      <c r="N364" s="187" t="s">
        <v>51</v>
      </c>
      <c r="O364" s="72"/>
      <c r="P364" s="188">
        <f>O364*H364</f>
        <v>0</v>
      </c>
      <c r="Q364" s="188">
        <v>0.12303</v>
      </c>
      <c r="R364" s="188">
        <f>Q364*H364</f>
        <v>0.24606</v>
      </c>
      <c r="S364" s="188">
        <v>0</v>
      </c>
      <c r="T364" s="189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190" t="s">
        <v>150</v>
      </c>
      <c r="AT364" s="190" t="s">
        <v>131</v>
      </c>
      <c r="AU364" s="190" t="s">
        <v>89</v>
      </c>
      <c r="AY364" s="18" t="s">
        <v>128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8" t="s">
        <v>87</v>
      </c>
      <c r="BK364" s="191">
        <f>ROUND(I364*H364,2)</f>
        <v>0</v>
      </c>
      <c r="BL364" s="18" t="s">
        <v>150</v>
      </c>
      <c r="BM364" s="190" t="s">
        <v>756</v>
      </c>
    </row>
    <row r="365" s="13" customFormat="1">
      <c r="A365" s="13"/>
      <c r="B365" s="192"/>
      <c r="C365" s="13"/>
      <c r="D365" s="193" t="s">
        <v>138</v>
      </c>
      <c r="E365" s="194" t="s">
        <v>3</v>
      </c>
      <c r="F365" s="195" t="s">
        <v>511</v>
      </c>
      <c r="G365" s="13"/>
      <c r="H365" s="196">
        <v>2</v>
      </c>
      <c r="I365" s="197"/>
      <c r="J365" s="13"/>
      <c r="K365" s="13"/>
      <c r="L365" s="192"/>
      <c r="M365" s="198"/>
      <c r="N365" s="199"/>
      <c r="O365" s="199"/>
      <c r="P365" s="199"/>
      <c r="Q365" s="199"/>
      <c r="R365" s="199"/>
      <c r="S365" s="199"/>
      <c r="T365" s="20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4" t="s">
        <v>138</v>
      </c>
      <c r="AU365" s="194" t="s">
        <v>89</v>
      </c>
      <c r="AV365" s="13" t="s">
        <v>89</v>
      </c>
      <c r="AW365" s="13" t="s">
        <v>42</v>
      </c>
      <c r="AX365" s="13" t="s">
        <v>87</v>
      </c>
      <c r="AY365" s="194" t="s">
        <v>128</v>
      </c>
    </row>
    <row r="366" s="2" customFormat="1" ht="21.75" customHeight="1">
      <c r="A366" s="38"/>
      <c r="B366" s="178"/>
      <c r="C366" s="217" t="s">
        <v>757</v>
      </c>
      <c r="D366" s="217" t="s">
        <v>366</v>
      </c>
      <c r="E366" s="218" t="s">
        <v>758</v>
      </c>
      <c r="F366" s="219" t="s">
        <v>759</v>
      </c>
      <c r="G366" s="220" t="s">
        <v>392</v>
      </c>
      <c r="H366" s="221">
        <v>2</v>
      </c>
      <c r="I366" s="222"/>
      <c r="J366" s="223">
        <f>ROUND(I366*H366,2)</f>
        <v>0</v>
      </c>
      <c r="K366" s="219" t="s">
        <v>3</v>
      </c>
      <c r="L366" s="224"/>
      <c r="M366" s="225" t="s">
        <v>3</v>
      </c>
      <c r="N366" s="226" t="s">
        <v>51</v>
      </c>
      <c r="O366" s="72"/>
      <c r="P366" s="188">
        <f>O366*H366</f>
        <v>0</v>
      </c>
      <c r="Q366" s="188">
        <v>0.012999999999999999</v>
      </c>
      <c r="R366" s="188">
        <f>Q366*H366</f>
        <v>0.025999999999999999</v>
      </c>
      <c r="S366" s="188">
        <v>0</v>
      </c>
      <c r="T366" s="189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90" t="s">
        <v>171</v>
      </c>
      <c r="AT366" s="190" t="s">
        <v>366</v>
      </c>
      <c r="AU366" s="190" t="s">
        <v>89</v>
      </c>
      <c r="AY366" s="18" t="s">
        <v>128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8" t="s">
        <v>87</v>
      </c>
      <c r="BK366" s="191">
        <f>ROUND(I366*H366,2)</f>
        <v>0</v>
      </c>
      <c r="BL366" s="18" t="s">
        <v>150</v>
      </c>
      <c r="BM366" s="190" t="s">
        <v>760</v>
      </c>
    </row>
    <row r="367" s="13" customFormat="1">
      <c r="A367" s="13"/>
      <c r="B367" s="192"/>
      <c r="C367" s="13"/>
      <c r="D367" s="193" t="s">
        <v>138</v>
      </c>
      <c r="E367" s="194" t="s">
        <v>3</v>
      </c>
      <c r="F367" s="195" t="s">
        <v>511</v>
      </c>
      <c r="G367" s="13"/>
      <c r="H367" s="196">
        <v>2</v>
      </c>
      <c r="I367" s="197"/>
      <c r="J367" s="13"/>
      <c r="K367" s="13"/>
      <c r="L367" s="192"/>
      <c r="M367" s="198"/>
      <c r="N367" s="199"/>
      <c r="O367" s="199"/>
      <c r="P367" s="199"/>
      <c r="Q367" s="199"/>
      <c r="R367" s="199"/>
      <c r="S367" s="199"/>
      <c r="T367" s="20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4" t="s">
        <v>138</v>
      </c>
      <c r="AU367" s="194" t="s">
        <v>89</v>
      </c>
      <c r="AV367" s="13" t="s">
        <v>89</v>
      </c>
      <c r="AW367" s="13" t="s">
        <v>42</v>
      </c>
      <c r="AX367" s="13" t="s">
        <v>87</v>
      </c>
      <c r="AY367" s="194" t="s">
        <v>128</v>
      </c>
    </row>
    <row r="368" s="2" customFormat="1" ht="16.5" customHeight="1">
      <c r="A368" s="38"/>
      <c r="B368" s="178"/>
      <c r="C368" s="217" t="s">
        <v>761</v>
      </c>
      <c r="D368" s="217" t="s">
        <v>366</v>
      </c>
      <c r="E368" s="218" t="s">
        <v>762</v>
      </c>
      <c r="F368" s="219" t="s">
        <v>763</v>
      </c>
      <c r="G368" s="220" t="s">
        <v>392</v>
      </c>
      <c r="H368" s="221">
        <v>2</v>
      </c>
      <c r="I368" s="222"/>
      <c r="J368" s="223">
        <f>ROUND(I368*H368,2)</f>
        <v>0</v>
      </c>
      <c r="K368" s="219" t="s">
        <v>3</v>
      </c>
      <c r="L368" s="224"/>
      <c r="M368" s="225" t="s">
        <v>3</v>
      </c>
      <c r="N368" s="226" t="s">
        <v>51</v>
      </c>
      <c r="O368" s="72"/>
      <c r="P368" s="188">
        <f>O368*H368</f>
        <v>0</v>
      </c>
      <c r="Q368" s="188">
        <v>0.00064999999999999997</v>
      </c>
      <c r="R368" s="188">
        <f>Q368*H368</f>
        <v>0.0012999999999999999</v>
      </c>
      <c r="S368" s="188">
        <v>0</v>
      </c>
      <c r="T368" s="189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90" t="s">
        <v>171</v>
      </c>
      <c r="AT368" s="190" t="s">
        <v>366</v>
      </c>
      <c r="AU368" s="190" t="s">
        <v>89</v>
      </c>
      <c r="AY368" s="18" t="s">
        <v>128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8" t="s">
        <v>87</v>
      </c>
      <c r="BK368" s="191">
        <f>ROUND(I368*H368,2)</f>
        <v>0</v>
      </c>
      <c r="BL368" s="18" t="s">
        <v>150</v>
      </c>
      <c r="BM368" s="190" t="s">
        <v>764</v>
      </c>
    </row>
    <row r="369" s="13" customFormat="1">
      <c r="A369" s="13"/>
      <c r="B369" s="192"/>
      <c r="C369" s="13"/>
      <c r="D369" s="193" t="s">
        <v>138</v>
      </c>
      <c r="E369" s="194" t="s">
        <v>3</v>
      </c>
      <c r="F369" s="195" t="s">
        <v>511</v>
      </c>
      <c r="G369" s="13"/>
      <c r="H369" s="196">
        <v>2</v>
      </c>
      <c r="I369" s="197"/>
      <c r="J369" s="13"/>
      <c r="K369" s="13"/>
      <c r="L369" s="192"/>
      <c r="M369" s="198"/>
      <c r="N369" s="199"/>
      <c r="O369" s="199"/>
      <c r="P369" s="199"/>
      <c r="Q369" s="199"/>
      <c r="R369" s="199"/>
      <c r="S369" s="199"/>
      <c r="T369" s="20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4" t="s">
        <v>138</v>
      </c>
      <c r="AU369" s="194" t="s">
        <v>89</v>
      </c>
      <c r="AV369" s="13" t="s">
        <v>89</v>
      </c>
      <c r="AW369" s="13" t="s">
        <v>42</v>
      </c>
      <c r="AX369" s="13" t="s">
        <v>87</v>
      </c>
      <c r="AY369" s="194" t="s">
        <v>128</v>
      </c>
    </row>
    <row r="370" s="2" customFormat="1" ht="16.5" customHeight="1">
      <c r="A370" s="38"/>
      <c r="B370" s="178"/>
      <c r="C370" s="179" t="s">
        <v>765</v>
      </c>
      <c r="D370" s="179" t="s">
        <v>131</v>
      </c>
      <c r="E370" s="180" t="s">
        <v>766</v>
      </c>
      <c r="F370" s="181" t="s">
        <v>767</v>
      </c>
      <c r="G370" s="182" t="s">
        <v>392</v>
      </c>
      <c r="H370" s="183">
        <v>1</v>
      </c>
      <c r="I370" s="184"/>
      <c r="J370" s="185">
        <f>ROUND(I370*H370,2)</f>
        <v>0</v>
      </c>
      <c r="K370" s="181" t="s">
        <v>135</v>
      </c>
      <c r="L370" s="39"/>
      <c r="M370" s="186" t="s">
        <v>3</v>
      </c>
      <c r="N370" s="187" t="s">
        <v>51</v>
      </c>
      <c r="O370" s="72"/>
      <c r="P370" s="188">
        <f>O370*H370</f>
        <v>0</v>
      </c>
      <c r="Q370" s="188">
        <v>0.32906000000000002</v>
      </c>
      <c r="R370" s="188">
        <f>Q370*H370</f>
        <v>0.32906000000000002</v>
      </c>
      <c r="S370" s="188">
        <v>0</v>
      </c>
      <c r="T370" s="189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90" t="s">
        <v>150</v>
      </c>
      <c r="AT370" s="190" t="s">
        <v>131</v>
      </c>
      <c r="AU370" s="190" t="s">
        <v>89</v>
      </c>
      <c r="AY370" s="18" t="s">
        <v>128</v>
      </c>
      <c r="BE370" s="191">
        <f>IF(N370="základní",J370,0)</f>
        <v>0</v>
      </c>
      <c r="BF370" s="191">
        <f>IF(N370="snížená",J370,0)</f>
        <v>0</v>
      </c>
      <c r="BG370" s="191">
        <f>IF(N370="zákl. přenesená",J370,0)</f>
        <v>0</v>
      </c>
      <c r="BH370" s="191">
        <f>IF(N370="sníž. přenesená",J370,0)</f>
        <v>0</v>
      </c>
      <c r="BI370" s="191">
        <f>IF(N370="nulová",J370,0)</f>
        <v>0</v>
      </c>
      <c r="BJ370" s="18" t="s">
        <v>87</v>
      </c>
      <c r="BK370" s="191">
        <f>ROUND(I370*H370,2)</f>
        <v>0</v>
      </c>
      <c r="BL370" s="18" t="s">
        <v>150</v>
      </c>
      <c r="BM370" s="190" t="s">
        <v>768</v>
      </c>
    </row>
    <row r="371" s="13" customFormat="1">
      <c r="A371" s="13"/>
      <c r="B371" s="192"/>
      <c r="C371" s="13"/>
      <c r="D371" s="193" t="s">
        <v>138</v>
      </c>
      <c r="E371" s="194" t="s">
        <v>3</v>
      </c>
      <c r="F371" s="195" t="s">
        <v>479</v>
      </c>
      <c r="G371" s="13"/>
      <c r="H371" s="196">
        <v>1</v>
      </c>
      <c r="I371" s="197"/>
      <c r="J371" s="13"/>
      <c r="K371" s="13"/>
      <c r="L371" s="192"/>
      <c r="M371" s="198"/>
      <c r="N371" s="199"/>
      <c r="O371" s="199"/>
      <c r="P371" s="199"/>
      <c r="Q371" s="199"/>
      <c r="R371" s="199"/>
      <c r="S371" s="199"/>
      <c r="T371" s="20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4" t="s">
        <v>138</v>
      </c>
      <c r="AU371" s="194" t="s">
        <v>89</v>
      </c>
      <c r="AV371" s="13" t="s">
        <v>89</v>
      </c>
      <c r="AW371" s="13" t="s">
        <v>42</v>
      </c>
      <c r="AX371" s="13" t="s">
        <v>87</v>
      </c>
      <c r="AY371" s="194" t="s">
        <v>128</v>
      </c>
    </row>
    <row r="372" s="2" customFormat="1" ht="21.75" customHeight="1">
      <c r="A372" s="38"/>
      <c r="B372" s="178"/>
      <c r="C372" s="217" t="s">
        <v>769</v>
      </c>
      <c r="D372" s="217" t="s">
        <v>366</v>
      </c>
      <c r="E372" s="218" t="s">
        <v>770</v>
      </c>
      <c r="F372" s="219" t="s">
        <v>771</v>
      </c>
      <c r="G372" s="220" t="s">
        <v>392</v>
      </c>
      <c r="H372" s="221">
        <v>1</v>
      </c>
      <c r="I372" s="222"/>
      <c r="J372" s="223">
        <f>ROUND(I372*H372,2)</f>
        <v>0</v>
      </c>
      <c r="K372" s="219" t="s">
        <v>3</v>
      </c>
      <c r="L372" s="224"/>
      <c r="M372" s="225" t="s">
        <v>3</v>
      </c>
      <c r="N372" s="226" t="s">
        <v>51</v>
      </c>
      <c r="O372" s="72"/>
      <c r="P372" s="188">
        <f>O372*H372</f>
        <v>0</v>
      </c>
      <c r="Q372" s="188">
        <v>0.024</v>
      </c>
      <c r="R372" s="188">
        <f>Q372*H372</f>
        <v>0.024</v>
      </c>
      <c r="S372" s="188">
        <v>0</v>
      </c>
      <c r="T372" s="18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90" t="s">
        <v>171</v>
      </c>
      <c r="AT372" s="190" t="s">
        <v>366</v>
      </c>
      <c r="AU372" s="190" t="s">
        <v>89</v>
      </c>
      <c r="AY372" s="18" t="s">
        <v>128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8" t="s">
        <v>87</v>
      </c>
      <c r="BK372" s="191">
        <f>ROUND(I372*H372,2)</f>
        <v>0</v>
      </c>
      <c r="BL372" s="18" t="s">
        <v>150</v>
      </c>
      <c r="BM372" s="190" t="s">
        <v>772</v>
      </c>
    </row>
    <row r="373" s="13" customFormat="1">
      <c r="A373" s="13"/>
      <c r="B373" s="192"/>
      <c r="C373" s="13"/>
      <c r="D373" s="193" t="s">
        <v>138</v>
      </c>
      <c r="E373" s="194" t="s">
        <v>3</v>
      </c>
      <c r="F373" s="195" t="s">
        <v>479</v>
      </c>
      <c r="G373" s="13"/>
      <c r="H373" s="196">
        <v>1</v>
      </c>
      <c r="I373" s="197"/>
      <c r="J373" s="13"/>
      <c r="K373" s="13"/>
      <c r="L373" s="192"/>
      <c r="M373" s="198"/>
      <c r="N373" s="199"/>
      <c r="O373" s="199"/>
      <c r="P373" s="199"/>
      <c r="Q373" s="199"/>
      <c r="R373" s="199"/>
      <c r="S373" s="199"/>
      <c r="T373" s="20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4" t="s">
        <v>138</v>
      </c>
      <c r="AU373" s="194" t="s">
        <v>89</v>
      </c>
      <c r="AV373" s="13" t="s">
        <v>89</v>
      </c>
      <c r="AW373" s="13" t="s">
        <v>42</v>
      </c>
      <c r="AX373" s="13" t="s">
        <v>87</v>
      </c>
      <c r="AY373" s="194" t="s">
        <v>128</v>
      </c>
    </row>
    <row r="374" s="2" customFormat="1" ht="16.5" customHeight="1">
      <c r="A374" s="38"/>
      <c r="B374" s="178"/>
      <c r="C374" s="217" t="s">
        <v>773</v>
      </c>
      <c r="D374" s="217" t="s">
        <v>366</v>
      </c>
      <c r="E374" s="218" t="s">
        <v>774</v>
      </c>
      <c r="F374" s="219" t="s">
        <v>775</v>
      </c>
      <c r="G374" s="220" t="s">
        <v>392</v>
      </c>
      <c r="H374" s="221">
        <v>1</v>
      </c>
      <c r="I374" s="222"/>
      <c r="J374" s="223">
        <f>ROUND(I374*H374,2)</f>
        <v>0</v>
      </c>
      <c r="K374" s="219" t="s">
        <v>3</v>
      </c>
      <c r="L374" s="224"/>
      <c r="M374" s="225" t="s">
        <v>3</v>
      </c>
      <c r="N374" s="226" t="s">
        <v>51</v>
      </c>
      <c r="O374" s="72"/>
      <c r="P374" s="188">
        <f>O374*H374</f>
        <v>0</v>
      </c>
      <c r="Q374" s="188">
        <v>0.001</v>
      </c>
      <c r="R374" s="188">
        <f>Q374*H374</f>
        <v>0.001</v>
      </c>
      <c r="S374" s="188">
        <v>0</v>
      </c>
      <c r="T374" s="189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90" t="s">
        <v>171</v>
      </c>
      <c r="AT374" s="190" t="s">
        <v>366</v>
      </c>
      <c r="AU374" s="190" t="s">
        <v>89</v>
      </c>
      <c r="AY374" s="18" t="s">
        <v>128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8" t="s">
        <v>87</v>
      </c>
      <c r="BK374" s="191">
        <f>ROUND(I374*H374,2)</f>
        <v>0</v>
      </c>
      <c r="BL374" s="18" t="s">
        <v>150</v>
      </c>
      <c r="BM374" s="190" t="s">
        <v>776</v>
      </c>
    </row>
    <row r="375" s="13" customFormat="1">
      <c r="A375" s="13"/>
      <c r="B375" s="192"/>
      <c r="C375" s="13"/>
      <c r="D375" s="193" t="s">
        <v>138</v>
      </c>
      <c r="E375" s="194" t="s">
        <v>3</v>
      </c>
      <c r="F375" s="195" t="s">
        <v>479</v>
      </c>
      <c r="G375" s="13"/>
      <c r="H375" s="196">
        <v>1</v>
      </c>
      <c r="I375" s="197"/>
      <c r="J375" s="13"/>
      <c r="K375" s="13"/>
      <c r="L375" s="192"/>
      <c r="M375" s="198"/>
      <c r="N375" s="199"/>
      <c r="O375" s="199"/>
      <c r="P375" s="199"/>
      <c r="Q375" s="199"/>
      <c r="R375" s="199"/>
      <c r="S375" s="199"/>
      <c r="T375" s="20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4" t="s">
        <v>138</v>
      </c>
      <c r="AU375" s="194" t="s">
        <v>89</v>
      </c>
      <c r="AV375" s="13" t="s">
        <v>89</v>
      </c>
      <c r="AW375" s="13" t="s">
        <v>42</v>
      </c>
      <c r="AX375" s="13" t="s">
        <v>87</v>
      </c>
      <c r="AY375" s="194" t="s">
        <v>128</v>
      </c>
    </row>
    <row r="376" s="2" customFormat="1" ht="21.75" customHeight="1">
      <c r="A376" s="38"/>
      <c r="B376" s="178"/>
      <c r="C376" s="179" t="s">
        <v>777</v>
      </c>
      <c r="D376" s="179" t="s">
        <v>131</v>
      </c>
      <c r="E376" s="180" t="s">
        <v>778</v>
      </c>
      <c r="F376" s="181" t="s">
        <v>779</v>
      </c>
      <c r="G376" s="182" t="s">
        <v>392</v>
      </c>
      <c r="H376" s="183">
        <v>6</v>
      </c>
      <c r="I376" s="184"/>
      <c r="J376" s="185">
        <f>ROUND(I376*H376,2)</f>
        <v>0</v>
      </c>
      <c r="K376" s="181" t="s">
        <v>135</v>
      </c>
      <c r="L376" s="39"/>
      <c r="M376" s="186" t="s">
        <v>3</v>
      </c>
      <c r="N376" s="187" t="s">
        <v>51</v>
      </c>
      <c r="O376" s="72"/>
      <c r="P376" s="188">
        <f>O376*H376</f>
        <v>0</v>
      </c>
      <c r="Q376" s="188">
        <v>0.00016000000000000001</v>
      </c>
      <c r="R376" s="188">
        <f>Q376*H376</f>
        <v>0.00096000000000000013</v>
      </c>
      <c r="S376" s="188">
        <v>0</v>
      </c>
      <c r="T376" s="189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90" t="s">
        <v>150</v>
      </c>
      <c r="AT376" s="190" t="s">
        <v>131</v>
      </c>
      <c r="AU376" s="190" t="s">
        <v>89</v>
      </c>
      <c r="AY376" s="18" t="s">
        <v>128</v>
      </c>
      <c r="BE376" s="191">
        <f>IF(N376="základní",J376,0)</f>
        <v>0</v>
      </c>
      <c r="BF376" s="191">
        <f>IF(N376="snížená",J376,0)</f>
        <v>0</v>
      </c>
      <c r="BG376" s="191">
        <f>IF(N376="zákl. přenesená",J376,0)</f>
        <v>0</v>
      </c>
      <c r="BH376" s="191">
        <f>IF(N376="sníž. přenesená",J376,0)</f>
        <v>0</v>
      </c>
      <c r="BI376" s="191">
        <f>IF(N376="nulová",J376,0)</f>
        <v>0</v>
      </c>
      <c r="BJ376" s="18" t="s">
        <v>87</v>
      </c>
      <c r="BK376" s="191">
        <f>ROUND(I376*H376,2)</f>
        <v>0</v>
      </c>
      <c r="BL376" s="18" t="s">
        <v>150</v>
      </c>
      <c r="BM376" s="190" t="s">
        <v>780</v>
      </c>
    </row>
    <row r="377" s="13" customFormat="1">
      <c r="A377" s="13"/>
      <c r="B377" s="192"/>
      <c r="C377" s="13"/>
      <c r="D377" s="193" t="s">
        <v>138</v>
      </c>
      <c r="E377" s="194" t="s">
        <v>3</v>
      </c>
      <c r="F377" s="195" t="s">
        <v>781</v>
      </c>
      <c r="G377" s="13"/>
      <c r="H377" s="196">
        <v>6</v>
      </c>
      <c r="I377" s="197"/>
      <c r="J377" s="13"/>
      <c r="K377" s="13"/>
      <c r="L377" s="192"/>
      <c r="M377" s="198"/>
      <c r="N377" s="199"/>
      <c r="O377" s="199"/>
      <c r="P377" s="199"/>
      <c r="Q377" s="199"/>
      <c r="R377" s="199"/>
      <c r="S377" s="199"/>
      <c r="T377" s="20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4" t="s">
        <v>138</v>
      </c>
      <c r="AU377" s="194" t="s">
        <v>89</v>
      </c>
      <c r="AV377" s="13" t="s">
        <v>89</v>
      </c>
      <c r="AW377" s="13" t="s">
        <v>42</v>
      </c>
      <c r="AX377" s="13" t="s">
        <v>87</v>
      </c>
      <c r="AY377" s="194" t="s">
        <v>128</v>
      </c>
    </row>
    <row r="378" s="2" customFormat="1" ht="33" customHeight="1">
      <c r="A378" s="38"/>
      <c r="B378" s="178"/>
      <c r="C378" s="217" t="s">
        <v>782</v>
      </c>
      <c r="D378" s="217" t="s">
        <v>366</v>
      </c>
      <c r="E378" s="218" t="s">
        <v>783</v>
      </c>
      <c r="F378" s="219" t="s">
        <v>784</v>
      </c>
      <c r="G378" s="220" t="s">
        <v>392</v>
      </c>
      <c r="H378" s="221">
        <v>6</v>
      </c>
      <c r="I378" s="222"/>
      <c r="J378" s="223">
        <f>ROUND(I378*H378,2)</f>
        <v>0</v>
      </c>
      <c r="K378" s="219" t="s">
        <v>3</v>
      </c>
      <c r="L378" s="224"/>
      <c r="M378" s="225" t="s">
        <v>3</v>
      </c>
      <c r="N378" s="226" t="s">
        <v>51</v>
      </c>
      <c r="O378" s="72"/>
      <c r="P378" s="188">
        <f>O378*H378</f>
        <v>0</v>
      </c>
      <c r="Q378" s="188">
        <v>0.0030799999999999998</v>
      </c>
      <c r="R378" s="188">
        <f>Q378*H378</f>
        <v>0.01848</v>
      </c>
      <c r="S378" s="188">
        <v>0</v>
      </c>
      <c r="T378" s="189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190" t="s">
        <v>171</v>
      </c>
      <c r="AT378" s="190" t="s">
        <v>366</v>
      </c>
      <c r="AU378" s="190" t="s">
        <v>89</v>
      </c>
      <c r="AY378" s="18" t="s">
        <v>128</v>
      </c>
      <c r="BE378" s="191">
        <f>IF(N378="základní",J378,0)</f>
        <v>0</v>
      </c>
      <c r="BF378" s="191">
        <f>IF(N378="snížená",J378,0)</f>
        <v>0</v>
      </c>
      <c r="BG378" s="191">
        <f>IF(N378="zákl. přenesená",J378,0)</f>
        <v>0</v>
      </c>
      <c r="BH378" s="191">
        <f>IF(N378="sníž. přenesená",J378,0)</f>
        <v>0</v>
      </c>
      <c r="BI378" s="191">
        <f>IF(N378="nulová",J378,0)</f>
        <v>0</v>
      </c>
      <c r="BJ378" s="18" t="s">
        <v>87</v>
      </c>
      <c r="BK378" s="191">
        <f>ROUND(I378*H378,2)</f>
        <v>0</v>
      </c>
      <c r="BL378" s="18" t="s">
        <v>150</v>
      </c>
      <c r="BM378" s="190" t="s">
        <v>785</v>
      </c>
    </row>
    <row r="379" s="13" customFormat="1">
      <c r="A379" s="13"/>
      <c r="B379" s="192"/>
      <c r="C379" s="13"/>
      <c r="D379" s="193" t="s">
        <v>138</v>
      </c>
      <c r="E379" s="194" t="s">
        <v>3</v>
      </c>
      <c r="F379" s="195" t="s">
        <v>781</v>
      </c>
      <c r="G379" s="13"/>
      <c r="H379" s="196">
        <v>6</v>
      </c>
      <c r="I379" s="197"/>
      <c r="J379" s="13"/>
      <c r="K379" s="13"/>
      <c r="L379" s="192"/>
      <c r="M379" s="198"/>
      <c r="N379" s="199"/>
      <c r="O379" s="199"/>
      <c r="P379" s="199"/>
      <c r="Q379" s="199"/>
      <c r="R379" s="199"/>
      <c r="S379" s="199"/>
      <c r="T379" s="20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4" t="s">
        <v>138</v>
      </c>
      <c r="AU379" s="194" t="s">
        <v>89</v>
      </c>
      <c r="AV379" s="13" t="s">
        <v>89</v>
      </c>
      <c r="AW379" s="13" t="s">
        <v>42</v>
      </c>
      <c r="AX379" s="13" t="s">
        <v>87</v>
      </c>
      <c r="AY379" s="194" t="s">
        <v>128</v>
      </c>
    </row>
    <row r="380" s="2" customFormat="1" ht="16.5" customHeight="1">
      <c r="A380" s="38"/>
      <c r="B380" s="178"/>
      <c r="C380" s="179" t="s">
        <v>786</v>
      </c>
      <c r="D380" s="179" t="s">
        <v>131</v>
      </c>
      <c r="E380" s="180" t="s">
        <v>787</v>
      </c>
      <c r="F380" s="181" t="s">
        <v>788</v>
      </c>
      <c r="G380" s="182" t="s">
        <v>456</v>
      </c>
      <c r="H380" s="183">
        <v>22</v>
      </c>
      <c r="I380" s="184"/>
      <c r="J380" s="185">
        <f>ROUND(I380*H380,2)</f>
        <v>0</v>
      </c>
      <c r="K380" s="181" t="s">
        <v>135</v>
      </c>
      <c r="L380" s="39"/>
      <c r="M380" s="186" t="s">
        <v>3</v>
      </c>
      <c r="N380" s="187" t="s">
        <v>51</v>
      </c>
      <c r="O380" s="72"/>
      <c r="P380" s="188">
        <f>O380*H380</f>
        <v>0</v>
      </c>
      <c r="Q380" s="188">
        <v>0.00012999999999999999</v>
      </c>
      <c r="R380" s="188">
        <f>Q380*H380</f>
        <v>0.0028599999999999997</v>
      </c>
      <c r="S380" s="188">
        <v>0</v>
      </c>
      <c r="T380" s="189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90" t="s">
        <v>150</v>
      </c>
      <c r="AT380" s="190" t="s">
        <v>131</v>
      </c>
      <c r="AU380" s="190" t="s">
        <v>89</v>
      </c>
      <c r="AY380" s="18" t="s">
        <v>128</v>
      </c>
      <c r="BE380" s="191">
        <f>IF(N380="základní",J380,0)</f>
        <v>0</v>
      </c>
      <c r="BF380" s="191">
        <f>IF(N380="snížená",J380,0)</f>
        <v>0</v>
      </c>
      <c r="BG380" s="191">
        <f>IF(N380="zákl. přenesená",J380,0)</f>
        <v>0</v>
      </c>
      <c r="BH380" s="191">
        <f>IF(N380="sníž. přenesená",J380,0)</f>
        <v>0</v>
      </c>
      <c r="BI380" s="191">
        <f>IF(N380="nulová",J380,0)</f>
        <v>0</v>
      </c>
      <c r="BJ380" s="18" t="s">
        <v>87</v>
      </c>
      <c r="BK380" s="191">
        <f>ROUND(I380*H380,2)</f>
        <v>0</v>
      </c>
      <c r="BL380" s="18" t="s">
        <v>150</v>
      </c>
      <c r="BM380" s="190" t="s">
        <v>789</v>
      </c>
    </row>
    <row r="381" s="13" customFormat="1">
      <c r="A381" s="13"/>
      <c r="B381" s="192"/>
      <c r="C381" s="13"/>
      <c r="D381" s="193" t="s">
        <v>138</v>
      </c>
      <c r="E381" s="194" t="s">
        <v>3</v>
      </c>
      <c r="F381" s="195" t="s">
        <v>790</v>
      </c>
      <c r="G381" s="13"/>
      <c r="H381" s="196">
        <v>22</v>
      </c>
      <c r="I381" s="197"/>
      <c r="J381" s="13"/>
      <c r="K381" s="13"/>
      <c r="L381" s="192"/>
      <c r="M381" s="198"/>
      <c r="N381" s="199"/>
      <c r="O381" s="199"/>
      <c r="P381" s="199"/>
      <c r="Q381" s="199"/>
      <c r="R381" s="199"/>
      <c r="S381" s="199"/>
      <c r="T381" s="20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4" t="s">
        <v>138</v>
      </c>
      <c r="AU381" s="194" t="s">
        <v>89</v>
      </c>
      <c r="AV381" s="13" t="s">
        <v>89</v>
      </c>
      <c r="AW381" s="13" t="s">
        <v>42</v>
      </c>
      <c r="AX381" s="13" t="s">
        <v>87</v>
      </c>
      <c r="AY381" s="194" t="s">
        <v>128</v>
      </c>
    </row>
    <row r="382" s="2" customFormat="1" ht="16.5" customHeight="1">
      <c r="A382" s="38"/>
      <c r="B382" s="178"/>
      <c r="C382" s="179" t="s">
        <v>791</v>
      </c>
      <c r="D382" s="179" t="s">
        <v>131</v>
      </c>
      <c r="E382" s="180" t="s">
        <v>792</v>
      </c>
      <c r="F382" s="181" t="s">
        <v>793</v>
      </c>
      <c r="G382" s="182" t="s">
        <v>134</v>
      </c>
      <c r="H382" s="183">
        <v>1</v>
      </c>
      <c r="I382" s="184"/>
      <c r="J382" s="185">
        <f>ROUND(I382*H382,2)</f>
        <v>0</v>
      </c>
      <c r="K382" s="181" t="s">
        <v>3</v>
      </c>
      <c r="L382" s="39"/>
      <c r="M382" s="186" t="s">
        <v>3</v>
      </c>
      <c r="N382" s="187" t="s">
        <v>51</v>
      </c>
      <c r="O382" s="72"/>
      <c r="P382" s="188">
        <f>O382*H382</f>
        <v>0</v>
      </c>
      <c r="Q382" s="188">
        <v>0.00012999999999999999</v>
      </c>
      <c r="R382" s="188">
        <f>Q382*H382</f>
        <v>0.00012999999999999999</v>
      </c>
      <c r="S382" s="188">
        <v>0</v>
      </c>
      <c r="T382" s="189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90" t="s">
        <v>150</v>
      </c>
      <c r="AT382" s="190" t="s">
        <v>131</v>
      </c>
      <c r="AU382" s="190" t="s">
        <v>89</v>
      </c>
      <c r="AY382" s="18" t="s">
        <v>128</v>
      </c>
      <c r="BE382" s="191">
        <f>IF(N382="základní",J382,0)</f>
        <v>0</v>
      </c>
      <c r="BF382" s="191">
        <f>IF(N382="snížená",J382,0)</f>
        <v>0</v>
      </c>
      <c r="BG382" s="191">
        <f>IF(N382="zákl. přenesená",J382,0)</f>
        <v>0</v>
      </c>
      <c r="BH382" s="191">
        <f>IF(N382="sníž. přenesená",J382,0)</f>
        <v>0</v>
      </c>
      <c r="BI382" s="191">
        <f>IF(N382="nulová",J382,0)</f>
        <v>0</v>
      </c>
      <c r="BJ382" s="18" t="s">
        <v>87</v>
      </c>
      <c r="BK382" s="191">
        <f>ROUND(I382*H382,2)</f>
        <v>0</v>
      </c>
      <c r="BL382" s="18" t="s">
        <v>150</v>
      </c>
      <c r="BM382" s="190" t="s">
        <v>794</v>
      </c>
    </row>
    <row r="383" s="2" customFormat="1">
      <c r="A383" s="38"/>
      <c r="B383" s="39"/>
      <c r="C383" s="38"/>
      <c r="D383" s="193" t="s">
        <v>143</v>
      </c>
      <c r="E383" s="38"/>
      <c r="F383" s="201" t="s">
        <v>795</v>
      </c>
      <c r="G383" s="38"/>
      <c r="H383" s="38"/>
      <c r="I383" s="118"/>
      <c r="J383" s="38"/>
      <c r="K383" s="38"/>
      <c r="L383" s="39"/>
      <c r="M383" s="202"/>
      <c r="N383" s="203"/>
      <c r="O383" s="72"/>
      <c r="P383" s="72"/>
      <c r="Q383" s="72"/>
      <c r="R383" s="72"/>
      <c r="S383" s="72"/>
      <c r="T383" s="73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8" t="s">
        <v>143</v>
      </c>
      <c r="AU383" s="18" t="s">
        <v>89</v>
      </c>
    </row>
    <row r="384" s="12" customFormat="1" ht="22.8" customHeight="1">
      <c r="A384" s="12"/>
      <c r="B384" s="165"/>
      <c r="C384" s="12"/>
      <c r="D384" s="166" t="s">
        <v>79</v>
      </c>
      <c r="E384" s="176" t="s">
        <v>175</v>
      </c>
      <c r="F384" s="176" t="s">
        <v>796</v>
      </c>
      <c r="G384" s="12"/>
      <c r="H384" s="12"/>
      <c r="I384" s="168"/>
      <c r="J384" s="177">
        <f>BK384</f>
        <v>0</v>
      </c>
      <c r="K384" s="12"/>
      <c r="L384" s="165"/>
      <c r="M384" s="170"/>
      <c r="N384" s="171"/>
      <c r="O384" s="171"/>
      <c r="P384" s="172">
        <f>SUM(P385:P402)</f>
        <v>0</v>
      </c>
      <c r="Q384" s="171"/>
      <c r="R384" s="172">
        <f>SUM(R385:R402)</f>
        <v>0.029037999999999998</v>
      </c>
      <c r="S384" s="171"/>
      <c r="T384" s="173">
        <f>SUM(T385:T402)</f>
        <v>0.4204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66" t="s">
        <v>87</v>
      </c>
      <c r="AT384" s="174" t="s">
        <v>79</v>
      </c>
      <c r="AU384" s="174" t="s">
        <v>87</v>
      </c>
      <c r="AY384" s="166" t="s">
        <v>128</v>
      </c>
      <c r="BK384" s="175">
        <f>SUM(BK385:BK402)</f>
        <v>0</v>
      </c>
    </row>
    <row r="385" s="2" customFormat="1" ht="33" customHeight="1">
      <c r="A385" s="38"/>
      <c r="B385" s="178"/>
      <c r="C385" s="179" t="s">
        <v>797</v>
      </c>
      <c r="D385" s="179" t="s">
        <v>131</v>
      </c>
      <c r="E385" s="180" t="s">
        <v>798</v>
      </c>
      <c r="F385" s="181" t="s">
        <v>799</v>
      </c>
      <c r="G385" s="182" t="s">
        <v>456</v>
      </c>
      <c r="H385" s="183">
        <v>38</v>
      </c>
      <c r="I385" s="184"/>
      <c r="J385" s="185">
        <f>ROUND(I385*H385,2)</f>
        <v>0</v>
      </c>
      <c r="K385" s="181" t="s">
        <v>135</v>
      </c>
      <c r="L385" s="39"/>
      <c r="M385" s="186" t="s">
        <v>3</v>
      </c>
      <c r="N385" s="187" t="s">
        <v>51</v>
      </c>
      <c r="O385" s="72"/>
      <c r="P385" s="188">
        <f>O385*H385</f>
        <v>0</v>
      </c>
      <c r="Q385" s="188">
        <v>0</v>
      </c>
      <c r="R385" s="188">
        <f>Q385*H385</f>
        <v>0</v>
      </c>
      <c r="S385" s="188">
        <v>0</v>
      </c>
      <c r="T385" s="189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90" t="s">
        <v>150</v>
      </c>
      <c r="AT385" s="190" t="s">
        <v>131</v>
      </c>
      <c r="AU385" s="190" t="s">
        <v>89</v>
      </c>
      <c r="AY385" s="18" t="s">
        <v>128</v>
      </c>
      <c r="BE385" s="191">
        <f>IF(N385="základní",J385,0)</f>
        <v>0</v>
      </c>
      <c r="BF385" s="191">
        <f>IF(N385="snížená",J385,0)</f>
        <v>0</v>
      </c>
      <c r="BG385" s="191">
        <f>IF(N385="zákl. přenesená",J385,0)</f>
        <v>0</v>
      </c>
      <c r="BH385" s="191">
        <f>IF(N385="sníž. přenesená",J385,0)</f>
        <v>0</v>
      </c>
      <c r="BI385" s="191">
        <f>IF(N385="nulová",J385,0)</f>
        <v>0</v>
      </c>
      <c r="BJ385" s="18" t="s">
        <v>87</v>
      </c>
      <c r="BK385" s="191">
        <f>ROUND(I385*H385,2)</f>
        <v>0</v>
      </c>
      <c r="BL385" s="18" t="s">
        <v>150</v>
      </c>
      <c r="BM385" s="190" t="s">
        <v>800</v>
      </c>
    </row>
    <row r="386" s="13" customFormat="1">
      <c r="A386" s="13"/>
      <c r="B386" s="192"/>
      <c r="C386" s="13"/>
      <c r="D386" s="193" t="s">
        <v>138</v>
      </c>
      <c r="E386" s="194" t="s">
        <v>3</v>
      </c>
      <c r="F386" s="195" t="s">
        <v>801</v>
      </c>
      <c r="G386" s="13"/>
      <c r="H386" s="196">
        <v>38</v>
      </c>
      <c r="I386" s="197"/>
      <c r="J386" s="13"/>
      <c r="K386" s="13"/>
      <c r="L386" s="192"/>
      <c r="M386" s="198"/>
      <c r="N386" s="199"/>
      <c r="O386" s="199"/>
      <c r="P386" s="199"/>
      <c r="Q386" s="199"/>
      <c r="R386" s="199"/>
      <c r="S386" s="199"/>
      <c r="T386" s="20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4" t="s">
        <v>138</v>
      </c>
      <c r="AU386" s="194" t="s">
        <v>89</v>
      </c>
      <c r="AV386" s="13" t="s">
        <v>89</v>
      </c>
      <c r="AW386" s="13" t="s">
        <v>42</v>
      </c>
      <c r="AX386" s="13" t="s">
        <v>87</v>
      </c>
      <c r="AY386" s="194" t="s">
        <v>128</v>
      </c>
    </row>
    <row r="387" s="2" customFormat="1" ht="55.5" customHeight="1">
      <c r="A387" s="38"/>
      <c r="B387" s="178"/>
      <c r="C387" s="179" t="s">
        <v>802</v>
      </c>
      <c r="D387" s="179" t="s">
        <v>131</v>
      </c>
      <c r="E387" s="180" t="s">
        <v>803</v>
      </c>
      <c r="F387" s="181" t="s">
        <v>804</v>
      </c>
      <c r="G387" s="182" t="s">
        <v>456</v>
      </c>
      <c r="H387" s="183">
        <v>38</v>
      </c>
      <c r="I387" s="184"/>
      <c r="J387" s="185">
        <f>ROUND(I387*H387,2)</f>
        <v>0</v>
      </c>
      <c r="K387" s="181" t="s">
        <v>135</v>
      </c>
      <c r="L387" s="39"/>
      <c r="M387" s="186" t="s">
        <v>3</v>
      </c>
      <c r="N387" s="187" t="s">
        <v>51</v>
      </c>
      <c r="O387" s="72"/>
      <c r="P387" s="188">
        <f>O387*H387</f>
        <v>0</v>
      </c>
      <c r="Q387" s="188">
        <v>0.00060999999999999997</v>
      </c>
      <c r="R387" s="188">
        <f>Q387*H387</f>
        <v>0.023179999999999999</v>
      </c>
      <c r="S387" s="188">
        <v>0</v>
      </c>
      <c r="T387" s="189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90" t="s">
        <v>150</v>
      </c>
      <c r="AT387" s="190" t="s">
        <v>131</v>
      </c>
      <c r="AU387" s="190" t="s">
        <v>89</v>
      </c>
      <c r="AY387" s="18" t="s">
        <v>128</v>
      </c>
      <c r="BE387" s="191">
        <f>IF(N387="základní",J387,0)</f>
        <v>0</v>
      </c>
      <c r="BF387" s="191">
        <f>IF(N387="snížená",J387,0)</f>
        <v>0</v>
      </c>
      <c r="BG387" s="191">
        <f>IF(N387="zákl. přenesená",J387,0)</f>
        <v>0</v>
      </c>
      <c r="BH387" s="191">
        <f>IF(N387="sníž. přenesená",J387,0)</f>
        <v>0</v>
      </c>
      <c r="BI387" s="191">
        <f>IF(N387="nulová",J387,0)</f>
        <v>0</v>
      </c>
      <c r="BJ387" s="18" t="s">
        <v>87</v>
      </c>
      <c r="BK387" s="191">
        <f>ROUND(I387*H387,2)</f>
        <v>0</v>
      </c>
      <c r="BL387" s="18" t="s">
        <v>150</v>
      </c>
      <c r="BM387" s="190" t="s">
        <v>805</v>
      </c>
    </row>
    <row r="388" s="13" customFormat="1">
      <c r="A388" s="13"/>
      <c r="B388" s="192"/>
      <c r="C388" s="13"/>
      <c r="D388" s="193" t="s">
        <v>138</v>
      </c>
      <c r="E388" s="194" t="s">
        <v>3</v>
      </c>
      <c r="F388" s="195" t="s">
        <v>801</v>
      </c>
      <c r="G388" s="13"/>
      <c r="H388" s="196">
        <v>38</v>
      </c>
      <c r="I388" s="197"/>
      <c r="J388" s="13"/>
      <c r="K388" s="13"/>
      <c r="L388" s="192"/>
      <c r="M388" s="198"/>
      <c r="N388" s="199"/>
      <c r="O388" s="199"/>
      <c r="P388" s="199"/>
      <c r="Q388" s="199"/>
      <c r="R388" s="199"/>
      <c r="S388" s="199"/>
      <c r="T388" s="20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4" t="s">
        <v>138</v>
      </c>
      <c r="AU388" s="194" t="s">
        <v>89</v>
      </c>
      <c r="AV388" s="13" t="s">
        <v>89</v>
      </c>
      <c r="AW388" s="13" t="s">
        <v>42</v>
      </c>
      <c r="AX388" s="13" t="s">
        <v>87</v>
      </c>
      <c r="AY388" s="194" t="s">
        <v>128</v>
      </c>
    </row>
    <row r="389" s="2" customFormat="1" ht="21.75" customHeight="1">
      <c r="A389" s="38"/>
      <c r="B389" s="178"/>
      <c r="C389" s="179" t="s">
        <v>806</v>
      </c>
      <c r="D389" s="179" t="s">
        <v>131</v>
      </c>
      <c r="E389" s="180" t="s">
        <v>807</v>
      </c>
      <c r="F389" s="181" t="s">
        <v>808</v>
      </c>
      <c r="G389" s="182" t="s">
        <v>456</v>
      </c>
      <c r="H389" s="183">
        <v>38</v>
      </c>
      <c r="I389" s="184"/>
      <c r="J389" s="185">
        <f>ROUND(I389*H389,2)</f>
        <v>0</v>
      </c>
      <c r="K389" s="181" t="s">
        <v>135</v>
      </c>
      <c r="L389" s="39"/>
      <c r="M389" s="186" t="s">
        <v>3</v>
      </c>
      <c r="N389" s="187" t="s">
        <v>51</v>
      </c>
      <c r="O389" s="72"/>
      <c r="P389" s="188">
        <f>O389*H389</f>
        <v>0</v>
      </c>
      <c r="Q389" s="188">
        <v>0</v>
      </c>
      <c r="R389" s="188">
        <f>Q389*H389</f>
        <v>0</v>
      </c>
      <c r="S389" s="188">
        <v>0</v>
      </c>
      <c r="T389" s="189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90" t="s">
        <v>150</v>
      </c>
      <c r="AT389" s="190" t="s">
        <v>131</v>
      </c>
      <c r="AU389" s="190" t="s">
        <v>89</v>
      </c>
      <c r="AY389" s="18" t="s">
        <v>128</v>
      </c>
      <c r="BE389" s="191">
        <f>IF(N389="základní",J389,0)</f>
        <v>0</v>
      </c>
      <c r="BF389" s="191">
        <f>IF(N389="snížená",J389,0)</f>
        <v>0</v>
      </c>
      <c r="BG389" s="191">
        <f>IF(N389="zákl. přenesená",J389,0)</f>
        <v>0</v>
      </c>
      <c r="BH389" s="191">
        <f>IF(N389="sníž. přenesená",J389,0)</f>
        <v>0</v>
      </c>
      <c r="BI389" s="191">
        <f>IF(N389="nulová",J389,0)</f>
        <v>0</v>
      </c>
      <c r="BJ389" s="18" t="s">
        <v>87</v>
      </c>
      <c r="BK389" s="191">
        <f>ROUND(I389*H389,2)</f>
        <v>0</v>
      </c>
      <c r="BL389" s="18" t="s">
        <v>150</v>
      </c>
      <c r="BM389" s="190" t="s">
        <v>809</v>
      </c>
    </row>
    <row r="390" s="13" customFormat="1">
      <c r="A390" s="13"/>
      <c r="B390" s="192"/>
      <c r="C390" s="13"/>
      <c r="D390" s="193" t="s">
        <v>138</v>
      </c>
      <c r="E390" s="194" t="s">
        <v>3</v>
      </c>
      <c r="F390" s="195" t="s">
        <v>801</v>
      </c>
      <c r="G390" s="13"/>
      <c r="H390" s="196">
        <v>38</v>
      </c>
      <c r="I390" s="197"/>
      <c r="J390" s="13"/>
      <c r="K390" s="13"/>
      <c r="L390" s="192"/>
      <c r="M390" s="198"/>
      <c r="N390" s="199"/>
      <c r="O390" s="199"/>
      <c r="P390" s="199"/>
      <c r="Q390" s="199"/>
      <c r="R390" s="199"/>
      <c r="S390" s="199"/>
      <c r="T390" s="20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4" t="s">
        <v>138</v>
      </c>
      <c r="AU390" s="194" t="s">
        <v>89</v>
      </c>
      <c r="AV390" s="13" t="s">
        <v>89</v>
      </c>
      <c r="AW390" s="13" t="s">
        <v>42</v>
      </c>
      <c r="AX390" s="13" t="s">
        <v>87</v>
      </c>
      <c r="AY390" s="194" t="s">
        <v>128</v>
      </c>
    </row>
    <row r="391" s="2" customFormat="1" ht="21.75" customHeight="1">
      <c r="A391" s="38"/>
      <c r="B391" s="178"/>
      <c r="C391" s="179" t="s">
        <v>810</v>
      </c>
      <c r="D391" s="179" t="s">
        <v>131</v>
      </c>
      <c r="E391" s="180" t="s">
        <v>811</v>
      </c>
      <c r="F391" s="181" t="s">
        <v>812</v>
      </c>
      <c r="G391" s="182" t="s">
        <v>254</v>
      </c>
      <c r="H391" s="183">
        <v>20</v>
      </c>
      <c r="I391" s="184"/>
      <c r="J391" s="185">
        <f>ROUND(I391*H391,2)</f>
        <v>0</v>
      </c>
      <c r="K391" s="181" t="s">
        <v>135</v>
      </c>
      <c r="L391" s="39"/>
      <c r="M391" s="186" t="s">
        <v>3</v>
      </c>
      <c r="N391" s="187" t="s">
        <v>51</v>
      </c>
      <c r="O391" s="72"/>
      <c r="P391" s="188">
        <f>O391*H391</f>
        <v>0</v>
      </c>
      <c r="Q391" s="188">
        <v>1.0000000000000001E-05</v>
      </c>
      <c r="R391" s="188">
        <f>Q391*H391</f>
        <v>0.00020000000000000001</v>
      </c>
      <c r="S391" s="188">
        <v>0</v>
      </c>
      <c r="T391" s="189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190" t="s">
        <v>150</v>
      </c>
      <c r="AT391" s="190" t="s">
        <v>131</v>
      </c>
      <c r="AU391" s="190" t="s">
        <v>89</v>
      </c>
      <c r="AY391" s="18" t="s">
        <v>128</v>
      </c>
      <c r="BE391" s="191">
        <f>IF(N391="základní",J391,0)</f>
        <v>0</v>
      </c>
      <c r="BF391" s="191">
        <f>IF(N391="snížená",J391,0)</f>
        <v>0</v>
      </c>
      <c r="BG391" s="191">
        <f>IF(N391="zákl. přenesená",J391,0)</f>
        <v>0</v>
      </c>
      <c r="BH391" s="191">
        <f>IF(N391="sníž. přenesená",J391,0)</f>
        <v>0</v>
      </c>
      <c r="BI391" s="191">
        <f>IF(N391="nulová",J391,0)</f>
        <v>0</v>
      </c>
      <c r="BJ391" s="18" t="s">
        <v>87</v>
      </c>
      <c r="BK391" s="191">
        <f>ROUND(I391*H391,2)</f>
        <v>0</v>
      </c>
      <c r="BL391" s="18" t="s">
        <v>150</v>
      </c>
      <c r="BM391" s="190" t="s">
        <v>813</v>
      </c>
    </row>
    <row r="392" s="13" customFormat="1">
      <c r="A392" s="13"/>
      <c r="B392" s="192"/>
      <c r="C392" s="13"/>
      <c r="D392" s="193" t="s">
        <v>138</v>
      </c>
      <c r="E392" s="194" t="s">
        <v>3</v>
      </c>
      <c r="F392" s="195" t="s">
        <v>231</v>
      </c>
      <c r="G392" s="13"/>
      <c r="H392" s="196">
        <v>20</v>
      </c>
      <c r="I392" s="197"/>
      <c r="J392" s="13"/>
      <c r="K392" s="13"/>
      <c r="L392" s="192"/>
      <c r="M392" s="198"/>
      <c r="N392" s="199"/>
      <c r="O392" s="199"/>
      <c r="P392" s="199"/>
      <c r="Q392" s="199"/>
      <c r="R392" s="199"/>
      <c r="S392" s="199"/>
      <c r="T392" s="20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4" t="s">
        <v>138</v>
      </c>
      <c r="AU392" s="194" t="s">
        <v>89</v>
      </c>
      <c r="AV392" s="13" t="s">
        <v>89</v>
      </c>
      <c r="AW392" s="13" t="s">
        <v>42</v>
      </c>
      <c r="AX392" s="13" t="s">
        <v>87</v>
      </c>
      <c r="AY392" s="194" t="s">
        <v>128</v>
      </c>
    </row>
    <row r="393" s="2" customFormat="1" ht="33" customHeight="1">
      <c r="A393" s="38"/>
      <c r="B393" s="178"/>
      <c r="C393" s="179" t="s">
        <v>814</v>
      </c>
      <c r="D393" s="179" t="s">
        <v>131</v>
      </c>
      <c r="E393" s="180" t="s">
        <v>815</v>
      </c>
      <c r="F393" s="181" t="s">
        <v>816</v>
      </c>
      <c r="G393" s="182" t="s">
        <v>456</v>
      </c>
      <c r="H393" s="183">
        <v>0.20000000000000001</v>
      </c>
      <c r="I393" s="184"/>
      <c r="J393" s="185">
        <f>ROUND(I393*H393,2)</f>
        <v>0</v>
      </c>
      <c r="K393" s="181" t="s">
        <v>135</v>
      </c>
      <c r="L393" s="39"/>
      <c r="M393" s="186" t="s">
        <v>3</v>
      </c>
      <c r="N393" s="187" t="s">
        <v>51</v>
      </c>
      <c r="O393" s="72"/>
      <c r="P393" s="188">
        <f>O393*H393</f>
        <v>0</v>
      </c>
      <c r="Q393" s="188">
        <v>0.00067000000000000002</v>
      </c>
      <c r="R393" s="188">
        <f>Q393*H393</f>
        <v>0.00013400000000000001</v>
      </c>
      <c r="S393" s="188">
        <v>0.031</v>
      </c>
      <c r="T393" s="189">
        <f>S393*H393</f>
        <v>0.0062000000000000006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90" t="s">
        <v>150</v>
      </c>
      <c r="AT393" s="190" t="s">
        <v>131</v>
      </c>
      <c r="AU393" s="190" t="s">
        <v>89</v>
      </c>
      <c r="AY393" s="18" t="s">
        <v>128</v>
      </c>
      <c r="BE393" s="191">
        <f>IF(N393="základní",J393,0)</f>
        <v>0</v>
      </c>
      <c r="BF393" s="191">
        <f>IF(N393="snížená",J393,0)</f>
        <v>0</v>
      </c>
      <c r="BG393" s="191">
        <f>IF(N393="zákl. přenesená",J393,0)</f>
        <v>0</v>
      </c>
      <c r="BH393" s="191">
        <f>IF(N393="sníž. přenesená",J393,0)</f>
        <v>0</v>
      </c>
      <c r="BI393" s="191">
        <f>IF(N393="nulová",J393,0)</f>
        <v>0</v>
      </c>
      <c r="BJ393" s="18" t="s">
        <v>87</v>
      </c>
      <c r="BK393" s="191">
        <f>ROUND(I393*H393,2)</f>
        <v>0</v>
      </c>
      <c r="BL393" s="18" t="s">
        <v>150</v>
      </c>
      <c r="BM393" s="190" t="s">
        <v>817</v>
      </c>
    </row>
    <row r="394" s="13" customFormat="1">
      <c r="A394" s="13"/>
      <c r="B394" s="192"/>
      <c r="C394" s="13"/>
      <c r="D394" s="193" t="s">
        <v>138</v>
      </c>
      <c r="E394" s="194" t="s">
        <v>3</v>
      </c>
      <c r="F394" s="195" t="s">
        <v>818</v>
      </c>
      <c r="G394" s="13"/>
      <c r="H394" s="196">
        <v>0.20000000000000001</v>
      </c>
      <c r="I394" s="197"/>
      <c r="J394" s="13"/>
      <c r="K394" s="13"/>
      <c r="L394" s="192"/>
      <c r="M394" s="198"/>
      <c r="N394" s="199"/>
      <c r="O394" s="199"/>
      <c r="P394" s="199"/>
      <c r="Q394" s="199"/>
      <c r="R394" s="199"/>
      <c r="S394" s="199"/>
      <c r="T394" s="20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4" t="s">
        <v>138</v>
      </c>
      <c r="AU394" s="194" t="s">
        <v>89</v>
      </c>
      <c r="AV394" s="13" t="s">
        <v>89</v>
      </c>
      <c r="AW394" s="13" t="s">
        <v>42</v>
      </c>
      <c r="AX394" s="13" t="s">
        <v>87</v>
      </c>
      <c r="AY394" s="194" t="s">
        <v>128</v>
      </c>
    </row>
    <row r="395" s="2" customFormat="1" ht="33" customHeight="1">
      <c r="A395" s="38"/>
      <c r="B395" s="178"/>
      <c r="C395" s="179" t="s">
        <v>819</v>
      </c>
      <c r="D395" s="179" t="s">
        <v>131</v>
      </c>
      <c r="E395" s="180" t="s">
        <v>820</v>
      </c>
      <c r="F395" s="181" t="s">
        <v>821</v>
      </c>
      <c r="G395" s="182" t="s">
        <v>456</v>
      </c>
      <c r="H395" s="183">
        <v>0.40000000000000002</v>
      </c>
      <c r="I395" s="184"/>
      <c r="J395" s="185">
        <f>ROUND(I395*H395,2)</f>
        <v>0</v>
      </c>
      <c r="K395" s="181" t="s">
        <v>135</v>
      </c>
      <c r="L395" s="39"/>
      <c r="M395" s="186" t="s">
        <v>3</v>
      </c>
      <c r="N395" s="187" t="s">
        <v>51</v>
      </c>
      <c r="O395" s="72"/>
      <c r="P395" s="188">
        <f>O395*H395</f>
        <v>0</v>
      </c>
      <c r="Q395" s="188">
        <v>0.00093000000000000005</v>
      </c>
      <c r="R395" s="188">
        <f>Q395*H395</f>
        <v>0.00037200000000000004</v>
      </c>
      <c r="S395" s="188">
        <v>0.070000000000000007</v>
      </c>
      <c r="T395" s="189">
        <f>S395*H395</f>
        <v>0.028000000000000004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190" t="s">
        <v>150</v>
      </c>
      <c r="AT395" s="190" t="s">
        <v>131</v>
      </c>
      <c r="AU395" s="190" t="s">
        <v>89</v>
      </c>
      <c r="AY395" s="18" t="s">
        <v>128</v>
      </c>
      <c r="BE395" s="191">
        <f>IF(N395="základní",J395,0)</f>
        <v>0</v>
      </c>
      <c r="BF395" s="191">
        <f>IF(N395="snížená",J395,0)</f>
        <v>0</v>
      </c>
      <c r="BG395" s="191">
        <f>IF(N395="zákl. přenesená",J395,0)</f>
        <v>0</v>
      </c>
      <c r="BH395" s="191">
        <f>IF(N395="sníž. přenesená",J395,0)</f>
        <v>0</v>
      </c>
      <c r="BI395" s="191">
        <f>IF(N395="nulová",J395,0)</f>
        <v>0</v>
      </c>
      <c r="BJ395" s="18" t="s">
        <v>87</v>
      </c>
      <c r="BK395" s="191">
        <f>ROUND(I395*H395,2)</f>
        <v>0</v>
      </c>
      <c r="BL395" s="18" t="s">
        <v>150</v>
      </c>
      <c r="BM395" s="190" t="s">
        <v>822</v>
      </c>
    </row>
    <row r="396" s="13" customFormat="1">
      <c r="A396" s="13"/>
      <c r="B396" s="192"/>
      <c r="C396" s="13"/>
      <c r="D396" s="193" t="s">
        <v>138</v>
      </c>
      <c r="E396" s="194" t="s">
        <v>3</v>
      </c>
      <c r="F396" s="195" t="s">
        <v>823</v>
      </c>
      <c r="G396" s="13"/>
      <c r="H396" s="196">
        <v>0.40000000000000002</v>
      </c>
      <c r="I396" s="197"/>
      <c r="J396" s="13"/>
      <c r="K396" s="13"/>
      <c r="L396" s="192"/>
      <c r="M396" s="198"/>
      <c r="N396" s="199"/>
      <c r="O396" s="199"/>
      <c r="P396" s="199"/>
      <c r="Q396" s="199"/>
      <c r="R396" s="199"/>
      <c r="S396" s="199"/>
      <c r="T396" s="20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4" t="s">
        <v>138</v>
      </c>
      <c r="AU396" s="194" t="s">
        <v>89</v>
      </c>
      <c r="AV396" s="13" t="s">
        <v>89</v>
      </c>
      <c r="AW396" s="13" t="s">
        <v>42</v>
      </c>
      <c r="AX396" s="13" t="s">
        <v>87</v>
      </c>
      <c r="AY396" s="194" t="s">
        <v>128</v>
      </c>
    </row>
    <row r="397" s="2" customFormat="1" ht="33" customHeight="1">
      <c r="A397" s="38"/>
      <c r="B397" s="178"/>
      <c r="C397" s="179" t="s">
        <v>824</v>
      </c>
      <c r="D397" s="179" t="s">
        <v>131</v>
      </c>
      <c r="E397" s="180" t="s">
        <v>825</v>
      </c>
      <c r="F397" s="181" t="s">
        <v>826</v>
      </c>
      <c r="G397" s="182" t="s">
        <v>456</v>
      </c>
      <c r="H397" s="183">
        <v>0.20000000000000001</v>
      </c>
      <c r="I397" s="184"/>
      <c r="J397" s="185">
        <f>ROUND(I397*H397,2)</f>
        <v>0</v>
      </c>
      <c r="K397" s="181" t="s">
        <v>135</v>
      </c>
      <c r="L397" s="39"/>
      <c r="M397" s="186" t="s">
        <v>3</v>
      </c>
      <c r="N397" s="187" t="s">
        <v>51</v>
      </c>
      <c r="O397" s="72"/>
      <c r="P397" s="188">
        <f>O397*H397</f>
        <v>0</v>
      </c>
      <c r="Q397" s="188">
        <v>0.0028400000000000001</v>
      </c>
      <c r="R397" s="188">
        <f>Q397*H397</f>
        <v>0.00056800000000000004</v>
      </c>
      <c r="S397" s="188">
        <v>0.159</v>
      </c>
      <c r="T397" s="189">
        <f>S397*H397</f>
        <v>0.031800000000000002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90" t="s">
        <v>150</v>
      </c>
      <c r="AT397" s="190" t="s">
        <v>131</v>
      </c>
      <c r="AU397" s="190" t="s">
        <v>89</v>
      </c>
      <c r="AY397" s="18" t="s">
        <v>128</v>
      </c>
      <c r="BE397" s="191">
        <f>IF(N397="základní",J397,0)</f>
        <v>0</v>
      </c>
      <c r="BF397" s="191">
        <f>IF(N397="snížená",J397,0)</f>
        <v>0</v>
      </c>
      <c r="BG397" s="191">
        <f>IF(N397="zákl. přenesená",J397,0)</f>
        <v>0</v>
      </c>
      <c r="BH397" s="191">
        <f>IF(N397="sníž. přenesená",J397,0)</f>
        <v>0</v>
      </c>
      <c r="BI397" s="191">
        <f>IF(N397="nulová",J397,0)</f>
        <v>0</v>
      </c>
      <c r="BJ397" s="18" t="s">
        <v>87</v>
      </c>
      <c r="BK397" s="191">
        <f>ROUND(I397*H397,2)</f>
        <v>0</v>
      </c>
      <c r="BL397" s="18" t="s">
        <v>150</v>
      </c>
      <c r="BM397" s="190" t="s">
        <v>827</v>
      </c>
    </row>
    <row r="398" s="13" customFormat="1">
      <c r="A398" s="13"/>
      <c r="B398" s="192"/>
      <c r="C398" s="13"/>
      <c r="D398" s="193" t="s">
        <v>138</v>
      </c>
      <c r="E398" s="194" t="s">
        <v>3</v>
      </c>
      <c r="F398" s="195" t="s">
        <v>828</v>
      </c>
      <c r="G398" s="13"/>
      <c r="H398" s="196">
        <v>0.20000000000000001</v>
      </c>
      <c r="I398" s="197"/>
      <c r="J398" s="13"/>
      <c r="K398" s="13"/>
      <c r="L398" s="192"/>
      <c r="M398" s="198"/>
      <c r="N398" s="199"/>
      <c r="O398" s="199"/>
      <c r="P398" s="199"/>
      <c r="Q398" s="199"/>
      <c r="R398" s="199"/>
      <c r="S398" s="199"/>
      <c r="T398" s="20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4" t="s">
        <v>138</v>
      </c>
      <c r="AU398" s="194" t="s">
        <v>89</v>
      </c>
      <c r="AV398" s="13" t="s">
        <v>89</v>
      </c>
      <c r="AW398" s="13" t="s">
        <v>42</v>
      </c>
      <c r="AX398" s="13" t="s">
        <v>87</v>
      </c>
      <c r="AY398" s="194" t="s">
        <v>128</v>
      </c>
    </row>
    <row r="399" s="2" customFormat="1" ht="33" customHeight="1">
      <c r="A399" s="38"/>
      <c r="B399" s="178"/>
      <c r="C399" s="179" t="s">
        <v>829</v>
      </c>
      <c r="D399" s="179" t="s">
        <v>131</v>
      </c>
      <c r="E399" s="180" t="s">
        <v>830</v>
      </c>
      <c r="F399" s="181" t="s">
        <v>831</v>
      </c>
      <c r="G399" s="182" t="s">
        <v>456</v>
      </c>
      <c r="H399" s="183">
        <v>0.40000000000000002</v>
      </c>
      <c r="I399" s="184"/>
      <c r="J399" s="185">
        <f>ROUND(I399*H399,2)</f>
        <v>0</v>
      </c>
      <c r="K399" s="181" t="s">
        <v>135</v>
      </c>
      <c r="L399" s="39"/>
      <c r="M399" s="186" t="s">
        <v>3</v>
      </c>
      <c r="N399" s="187" t="s">
        <v>51</v>
      </c>
      <c r="O399" s="72"/>
      <c r="P399" s="188">
        <f>O399*H399</f>
        <v>0</v>
      </c>
      <c r="Q399" s="188">
        <v>0.0052399999999999999</v>
      </c>
      <c r="R399" s="188">
        <f>Q399*H399</f>
        <v>0.0020960000000000002</v>
      </c>
      <c r="S399" s="188">
        <v>0.38400000000000001</v>
      </c>
      <c r="T399" s="189">
        <f>S399*H399</f>
        <v>0.15360000000000001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90" t="s">
        <v>150</v>
      </c>
      <c r="AT399" s="190" t="s">
        <v>131</v>
      </c>
      <c r="AU399" s="190" t="s">
        <v>89</v>
      </c>
      <c r="AY399" s="18" t="s">
        <v>128</v>
      </c>
      <c r="BE399" s="191">
        <f>IF(N399="základní",J399,0)</f>
        <v>0</v>
      </c>
      <c r="BF399" s="191">
        <f>IF(N399="snížená",J399,0)</f>
        <v>0</v>
      </c>
      <c r="BG399" s="191">
        <f>IF(N399="zákl. přenesená",J399,0)</f>
        <v>0</v>
      </c>
      <c r="BH399" s="191">
        <f>IF(N399="sníž. přenesená",J399,0)</f>
        <v>0</v>
      </c>
      <c r="BI399" s="191">
        <f>IF(N399="nulová",J399,0)</f>
        <v>0</v>
      </c>
      <c r="BJ399" s="18" t="s">
        <v>87</v>
      </c>
      <c r="BK399" s="191">
        <f>ROUND(I399*H399,2)</f>
        <v>0</v>
      </c>
      <c r="BL399" s="18" t="s">
        <v>150</v>
      </c>
      <c r="BM399" s="190" t="s">
        <v>832</v>
      </c>
    </row>
    <row r="400" s="13" customFormat="1">
      <c r="A400" s="13"/>
      <c r="B400" s="192"/>
      <c r="C400" s="13"/>
      <c r="D400" s="193" t="s">
        <v>138</v>
      </c>
      <c r="E400" s="194" t="s">
        <v>3</v>
      </c>
      <c r="F400" s="195" t="s">
        <v>833</v>
      </c>
      <c r="G400" s="13"/>
      <c r="H400" s="196">
        <v>0.40000000000000002</v>
      </c>
      <c r="I400" s="197"/>
      <c r="J400" s="13"/>
      <c r="K400" s="13"/>
      <c r="L400" s="192"/>
      <c r="M400" s="198"/>
      <c r="N400" s="199"/>
      <c r="O400" s="199"/>
      <c r="P400" s="199"/>
      <c r="Q400" s="199"/>
      <c r="R400" s="199"/>
      <c r="S400" s="199"/>
      <c r="T400" s="20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4" t="s">
        <v>138</v>
      </c>
      <c r="AU400" s="194" t="s">
        <v>89</v>
      </c>
      <c r="AV400" s="13" t="s">
        <v>89</v>
      </c>
      <c r="AW400" s="13" t="s">
        <v>42</v>
      </c>
      <c r="AX400" s="13" t="s">
        <v>87</v>
      </c>
      <c r="AY400" s="194" t="s">
        <v>128</v>
      </c>
    </row>
    <row r="401" s="2" customFormat="1" ht="33" customHeight="1">
      <c r="A401" s="38"/>
      <c r="B401" s="178"/>
      <c r="C401" s="179" t="s">
        <v>834</v>
      </c>
      <c r="D401" s="179" t="s">
        <v>131</v>
      </c>
      <c r="E401" s="180" t="s">
        <v>835</v>
      </c>
      <c r="F401" s="181" t="s">
        <v>836</v>
      </c>
      <c r="G401" s="182" t="s">
        <v>456</v>
      </c>
      <c r="H401" s="183">
        <v>0.40000000000000002</v>
      </c>
      <c r="I401" s="184"/>
      <c r="J401" s="185">
        <f>ROUND(I401*H401,2)</f>
        <v>0</v>
      </c>
      <c r="K401" s="181" t="s">
        <v>135</v>
      </c>
      <c r="L401" s="39"/>
      <c r="M401" s="186" t="s">
        <v>3</v>
      </c>
      <c r="N401" s="187" t="s">
        <v>51</v>
      </c>
      <c r="O401" s="72"/>
      <c r="P401" s="188">
        <f>O401*H401</f>
        <v>0</v>
      </c>
      <c r="Q401" s="188">
        <v>0.0062199999999999998</v>
      </c>
      <c r="R401" s="188">
        <f>Q401*H401</f>
        <v>0.0024880000000000002</v>
      </c>
      <c r="S401" s="188">
        <v>0.502</v>
      </c>
      <c r="T401" s="189">
        <f>S401*H401</f>
        <v>0.20080000000000001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90" t="s">
        <v>150</v>
      </c>
      <c r="AT401" s="190" t="s">
        <v>131</v>
      </c>
      <c r="AU401" s="190" t="s">
        <v>89</v>
      </c>
      <c r="AY401" s="18" t="s">
        <v>128</v>
      </c>
      <c r="BE401" s="191">
        <f>IF(N401="základní",J401,0)</f>
        <v>0</v>
      </c>
      <c r="BF401" s="191">
        <f>IF(N401="snížená",J401,0)</f>
        <v>0</v>
      </c>
      <c r="BG401" s="191">
        <f>IF(N401="zákl. přenesená",J401,0)</f>
        <v>0</v>
      </c>
      <c r="BH401" s="191">
        <f>IF(N401="sníž. přenesená",J401,0)</f>
        <v>0</v>
      </c>
      <c r="BI401" s="191">
        <f>IF(N401="nulová",J401,0)</f>
        <v>0</v>
      </c>
      <c r="BJ401" s="18" t="s">
        <v>87</v>
      </c>
      <c r="BK401" s="191">
        <f>ROUND(I401*H401,2)</f>
        <v>0</v>
      </c>
      <c r="BL401" s="18" t="s">
        <v>150</v>
      </c>
      <c r="BM401" s="190" t="s">
        <v>837</v>
      </c>
    </row>
    <row r="402" s="13" customFormat="1">
      <c r="A402" s="13"/>
      <c r="B402" s="192"/>
      <c r="C402" s="13"/>
      <c r="D402" s="193" t="s">
        <v>138</v>
      </c>
      <c r="E402" s="194" t="s">
        <v>3</v>
      </c>
      <c r="F402" s="195" t="s">
        <v>838</v>
      </c>
      <c r="G402" s="13"/>
      <c r="H402" s="196">
        <v>0.40000000000000002</v>
      </c>
      <c r="I402" s="197"/>
      <c r="J402" s="13"/>
      <c r="K402" s="13"/>
      <c r="L402" s="192"/>
      <c r="M402" s="198"/>
      <c r="N402" s="199"/>
      <c r="O402" s="199"/>
      <c r="P402" s="199"/>
      <c r="Q402" s="199"/>
      <c r="R402" s="199"/>
      <c r="S402" s="199"/>
      <c r="T402" s="20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4" t="s">
        <v>138</v>
      </c>
      <c r="AU402" s="194" t="s">
        <v>89</v>
      </c>
      <c r="AV402" s="13" t="s">
        <v>89</v>
      </c>
      <c r="AW402" s="13" t="s">
        <v>42</v>
      </c>
      <c r="AX402" s="13" t="s">
        <v>87</v>
      </c>
      <c r="AY402" s="194" t="s">
        <v>128</v>
      </c>
    </row>
    <row r="403" s="12" customFormat="1" ht="22.8" customHeight="1">
      <c r="A403" s="12"/>
      <c r="B403" s="165"/>
      <c r="C403" s="12"/>
      <c r="D403" s="166" t="s">
        <v>79</v>
      </c>
      <c r="E403" s="176" t="s">
        <v>839</v>
      </c>
      <c r="F403" s="176" t="s">
        <v>840</v>
      </c>
      <c r="G403" s="12"/>
      <c r="H403" s="12"/>
      <c r="I403" s="168"/>
      <c r="J403" s="177">
        <f>BK403</f>
        <v>0</v>
      </c>
      <c r="K403" s="12"/>
      <c r="L403" s="165"/>
      <c r="M403" s="170"/>
      <c r="N403" s="171"/>
      <c r="O403" s="171"/>
      <c r="P403" s="172">
        <f>SUM(P404:P413)</f>
        <v>0</v>
      </c>
      <c r="Q403" s="171"/>
      <c r="R403" s="172">
        <f>SUM(R404:R413)</f>
        <v>0</v>
      </c>
      <c r="S403" s="171"/>
      <c r="T403" s="173">
        <f>SUM(T404:T413)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166" t="s">
        <v>87</v>
      </c>
      <c r="AT403" s="174" t="s">
        <v>79</v>
      </c>
      <c r="AU403" s="174" t="s">
        <v>87</v>
      </c>
      <c r="AY403" s="166" t="s">
        <v>128</v>
      </c>
      <c r="BK403" s="175">
        <f>SUM(BK404:BK413)</f>
        <v>0</v>
      </c>
    </row>
    <row r="404" s="2" customFormat="1" ht="33" customHeight="1">
      <c r="A404" s="38"/>
      <c r="B404" s="178"/>
      <c r="C404" s="179" t="s">
        <v>841</v>
      </c>
      <c r="D404" s="179" t="s">
        <v>131</v>
      </c>
      <c r="E404" s="180" t="s">
        <v>842</v>
      </c>
      <c r="F404" s="181" t="s">
        <v>843</v>
      </c>
      <c r="G404" s="182" t="s">
        <v>341</v>
      </c>
      <c r="H404" s="183">
        <v>49.381</v>
      </c>
      <c r="I404" s="184"/>
      <c r="J404" s="185">
        <f>ROUND(I404*H404,2)</f>
        <v>0</v>
      </c>
      <c r="K404" s="181" t="s">
        <v>135</v>
      </c>
      <c r="L404" s="39"/>
      <c r="M404" s="186" t="s">
        <v>3</v>
      </c>
      <c r="N404" s="187" t="s">
        <v>51</v>
      </c>
      <c r="O404" s="72"/>
      <c r="P404" s="188">
        <f>O404*H404</f>
        <v>0</v>
      </c>
      <c r="Q404" s="188">
        <v>0</v>
      </c>
      <c r="R404" s="188">
        <f>Q404*H404</f>
        <v>0</v>
      </c>
      <c r="S404" s="188">
        <v>0</v>
      </c>
      <c r="T404" s="189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190" t="s">
        <v>150</v>
      </c>
      <c r="AT404" s="190" t="s">
        <v>131</v>
      </c>
      <c r="AU404" s="190" t="s">
        <v>89</v>
      </c>
      <c r="AY404" s="18" t="s">
        <v>128</v>
      </c>
      <c r="BE404" s="191">
        <f>IF(N404="základní",J404,0)</f>
        <v>0</v>
      </c>
      <c r="BF404" s="191">
        <f>IF(N404="snížená",J404,0)</f>
        <v>0</v>
      </c>
      <c r="BG404" s="191">
        <f>IF(N404="zákl. přenesená",J404,0)</f>
        <v>0</v>
      </c>
      <c r="BH404" s="191">
        <f>IF(N404="sníž. přenesená",J404,0)</f>
        <v>0</v>
      </c>
      <c r="BI404" s="191">
        <f>IF(N404="nulová",J404,0)</f>
        <v>0</v>
      </c>
      <c r="BJ404" s="18" t="s">
        <v>87</v>
      </c>
      <c r="BK404" s="191">
        <f>ROUND(I404*H404,2)</f>
        <v>0</v>
      </c>
      <c r="BL404" s="18" t="s">
        <v>150</v>
      </c>
      <c r="BM404" s="190" t="s">
        <v>844</v>
      </c>
    </row>
    <row r="405" s="2" customFormat="1" ht="33" customHeight="1">
      <c r="A405" s="38"/>
      <c r="B405" s="178"/>
      <c r="C405" s="179" t="s">
        <v>845</v>
      </c>
      <c r="D405" s="179" t="s">
        <v>131</v>
      </c>
      <c r="E405" s="180" t="s">
        <v>846</v>
      </c>
      <c r="F405" s="181" t="s">
        <v>847</v>
      </c>
      <c r="G405" s="182" t="s">
        <v>341</v>
      </c>
      <c r="H405" s="183">
        <v>493.81</v>
      </c>
      <c r="I405" s="184"/>
      <c r="J405" s="185">
        <f>ROUND(I405*H405,2)</f>
        <v>0</v>
      </c>
      <c r="K405" s="181" t="s">
        <v>135</v>
      </c>
      <c r="L405" s="39"/>
      <c r="M405" s="186" t="s">
        <v>3</v>
      </c>
      <c r="N405" s="187" t="s">
        <v>51</v>
      </c>
      <c r="O405" s="72"/>
      <c r="P405" s="188">
        <f>O405*H405</f>
        <v>0</v>
      </c>
      <c r="Q405" s="188">
        <v>0</v>
      </c>
      <c r="R405" s="188">
        <f>Q405*H405</f>
        <v>0</v>
      </c>
      <c r="S405" s="188">
        <v>0</v>
      </c>
      <c r="T405" s="189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90" t="s">
        <v>150</v>
      </c>
      <c r="AT405" s="190" t="s">
        <v>131</v>
      </c>
      <c r="AU405" s="190" t="s">
        <v>89</v>
      </c>
      <c r="AY405" s="18" t="s">
        <v>128</v>
      </c>
      <c r="BE405" s="191">
        <f>IF(N405="základní",J405,0)</f>
        <v>0</v>
      </c>
      <c r="BF405" s="191">
        <f>IF(N405="snížená",J405,0)</f>
        <v>0</v>
      </c>
      <c r="BG405" s="191">
        <f>IF(N405="zákl. přenesená",J405,0)</f>
        <v>0</v>
      </c>
      <c r="BH405" s="191">
        <f>IF(N405="sníž. přenesená",J405,0)</f>
        <v>0</v>
      </c>
      <c r="BI405" s="191">
        <f>IF(N405="nulová",J405,0)</f>
        <v>0</v>
      </c>
      <c r="BJ405" s="18" t="s">
        <v>87</v>
      </c>
      <c r="BK405" s="191">
        <f>ROUND(I405*H405,2)</f>
        <v>0</v>
      </c>
      <c r="BL405" s="18" t="s">
        <v>150</v>
      </c>
      <c r="BM405" s="190" t="s">
        <v>848</v>
      </c>
    </row>
    <row r="406" s="13" customFormat="1">
      <c r="A406" s="13"/>
      <c r="B406" s="192"/>
      <c r="C406" s="13"/>
      <c r="D406" s="193" t="s">
        <v>138</v>
      </c>
      <c r="E406" s="13"/>
      <c r="F406" s="195" t="s">
        <v>849</v>
      </c>
      <c r="G406" s="13"/>
      <c r="H406" s="196">
        <v>493.81</v>
      </c>
      <c r="I406" s="197"/>
      <c r="J406" s="13"/>
      <c r="K406" s="13"/>
      <c r="L406" s="192"/>
      <c r="M406" s="198"/>
      <c r="N406" s="199"/>
      <c r="O406" s="199"/>
      <c r="P406" s="199"/>
      <c r="Q406" s="199"/>
      <c r="R406" s="199"/>
      <c r="S406" s="199"/>
      <c r="T406" s="20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4" t="s">
        <v>138</v>
      </c>
      <c r="AU406" s="194" t="s">
        <v>89</v>
      </c>
      <c r="AV406" s="13" t="s">
        <v>89</v>
      </c>
      <c r="AW406" s="13" t="s">
        <v>4</v>
      </c>
      <c r="AX406" s="13" t="s">
        <v>87</v>
      </c>
      <c r="AY406" s="194" t="s">
        <v>128</v>
      </c>
    </row>
    <row r="407" s="2" customFormat="1" ht="21.75" customHeight="1">
      <c r="A407" s="38"/>
      <c r="B407" s="178"/>
      <c r="C407" s="179" t="s">
        <v>850</v>
      </c>
      <c r="D407" s="179" t="s">
        <v>131</v>
      </c>
      <c r="E407" s="180" t="s">
        <v>851</v>
      </c>
      <c r="F407" s="181" t="s">
        <v>852</v>
      </c>
      <c r="G407" s="182" t="s">
        <v>341</v>
      </c>
      <c r="H407" s="183">
        <v>49.381</v>
      </c>
      <c r="I407" s="184"/>
      <c r="J407" s="185">
        <f>ROUND(I407*H407,2)</f>
        <v>0</v>
      </c>
      <c r="K407" s="181" t="s">
        <v>135</v>
      </c>
      <c r="L407" s="39"/>
      <c r="M407" s="186" t="s">
        <v>3</v>
      </c>
      <c r="N407" s="187" t="s">
        <v>51</v>
      </c>
      <c r="O407" s="72"/>
      <c r="P407" s="188">
        <f>O407*H407</f>
        <v>0</v>
      </c>
      <c r="Q407" s="188">
        <v>0</v>
      </c>
      <c r="R407" s="188">
        <f>Q407*H407</f>
        <v>0</v>
      </c>
      <c r="S407" s="188">
        <v>0</v>
      </c>
      <c r="T407" s="189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90" t="s">
        <v>150</v>
      </c>
      <c r="AT407" s="190" t="s">
        <v>131</v>
      </c>
      <c r="AU407" s="190" t="s">
        <v>89</v>
      </c>
      <c r="AY407" s="18" t="s">
        <v>128</v>
      </c>
      <c r="BE407" s="191">
        <f>IF(N407="základní",J407,0)</f>
        <v>0</v>
      </c>
      <c r="BF407" s="191">
        <f>IF(N407="snížená",J407,0)</f>
        <v>0</v>
      </c>
      <c r="BG407" s="191">
        <f>IF(N407="zákl. přenesená",J407,0)</f>
        <v>0</v>
      </c>
      <c r="BH407" s="191">
        <f>IF(N407="sníž. přenesená",J407,0)</f>
        <v>0</v>
      </c>
      <c r="BI407" s="191">
        <f>IF(N407="nulová",J407,0)</f>
        <v>0</v>
      </c>
      <c r="BJ407" s="18" t="s">
        <v>87</v>
      </c>
      <c r="BK407" s="191">
        <f>ROUND(I407*H407,2)</f>
        <v>0</v>
      </c>
      <c r="BL407" s="18" t="s">
        <v>150</v>
      </c>
      <c r="BM407" s="190" t="s">
        <v>853</v>
      </c>
    </row>
    <row r="408" s="2" customFormat="1" ht="33" customHeight="1">
      <c r="A408" s="38"/>
      <c r="B408" s="178"/>
      <c r="C408" s="179" t="s">
        <v>854</v>
      </c>
      <c r="D408" s="179" t="s">
        <v>131</v>
      </c>
      <c r="E408" s="180" t="s">
        <v>855</v>
      </c>
      <c r="F408" s="181" t="s">
        <v>856</v>
      </c>
      <c r="G408" s="182" t="s">
        <v>341</v>
      </c>
      <c r="H408" s="183">
        <v>10.32</v>
      </c>
      <c r="I408" s="184"/>
      <c r="J408" s="185">
        <f>ROUND(I408*H408,2)</f>
        <v>0</v>
      </c>
      <c r="K408" s="181" t="s">
        <v>135</v>
      </c>
      <c r="L408" s="39"/>
      <c r="M408" s="186" t="s">
        <v>3</v>
      </c>
      <c r="N408" s="187" t="s">
        <v>51</v>
      </c>
      <c r="O408" s="72"/>
      <c r="P408" s="188">
        <f>O408*H408</f>
        <v>0</v>
      </c>
      <c r="Q408" s="188">
        <v>0</v>
      </c>
      <c r="R408" s="188">
        <f>Q408*H408</f>
        <v>0</v>
      </c>
      <c r="S408" s="188">
        <v>0</v>
      </c>
      <c r="T408" s="18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90" t="s">
        <v>150</v>
      </c>
      <c r="AT408" s="190" t="s">
        <v>131</v>
      </c>
      <c r="AU408" s="190" t="s">
        <v>89</v>
      </c>
      <c r="AY408" s="18" t="s">
        <v>128</v>
      </c>
      <c r="BE408" s="191">
        <f>IF(N408="základní",J408,0)</f>
        <v>0</v>
      </c>
      <c r="BF408" s="191">
        <f>IF(N408="snížená",J408,0)</f>
        <v>0</v>
      </c>
      <c r="BG408" s="191">
        <f>IF(N408="zákl. přenesená",J408,0)</f>
        <v>0</v>
      </c>
      <c r="BH408" s="191">
        <f>IF(N408="sníž. přenesená",J408,0)</f>
        <v>0</v>
      </c>
      <c r="BI408" s="191">
        <f>IF(N408="nulová",J408,0)</f>
        <v>0</v>
      </c>
      <c r="BJ408" s="18" t="s">
        <v>87</v>
      </c>
      <c r="BK408" s="191">
        <f>ROUND(I408*H408,2)</f>
        <v>0</v>
      </c>
      <c r="BL408" s="18" t="s">
        <v>150</v>
      </c>
      <c r="BM408" s="190" t="s">
        <v>857</v>
      </c>
    </row>
    <row r="409" s="13" customFormat="1">
      <c r="A409" s="13"/>
      <c r="B409" s="192"/>
      <c r="C409" s="13"/>
      <c r="D409" s="193" t="s">
        <v>138</v>
      </c>
      <c r="E409" s="194" t="s">
        <v>3</v>
      </c>
      <c r="F409" s="195" t="s">
        <v>858</v>
      </c>
      <c r="G409" s="13"/>
      <c r="H409" s="196">
        <v>10.32</v>
      </c>
      <c r="I409" s="197"/>
      <c r="J409" s="13"/>
      <c r="K409" s="13"/>
      <c r="L409" s="192"/>
      <c r="M409" s="198"/>
      <c r="N409" s="199"/>
      <c r="O409" s="199"/>
      <c r="P409" s="199"/>
      <c r="Q409" s="199"/>
      <c r="R409" s="199"/>
      <c r="S409" s="199"/>
      <c r="T409" s="20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4" t="s">
        <v>138</v>
      </c>
      <c r="AU409" s="194" t="s">
        <v>89</v>
      </c>
      <c r="AV409" s="13" t="s">
        <v>89</v>
      </c>
      <c r="AW409" s="13" t="s">
        <v>42</v>
      </c>
      <c r="AX409" s="13" t="s">
        <v>87</v>
      </c>
      <c r="AY409" s="194" t="s">
        <v>128</v>
      </c>
    </row>
    <row r="410" s="2" customFormat="1" ht="33" customHeight="1">
      <c r="A410" s="38"/>
      <c r="B410" s="178"/>
      <c r="C410" s="179" t="s">
        <v>859</v>
      </c>
      <c r="D410" s="179" t="s">
        <v>131</v>
      </c>
      <c r="E410" s="180" t="s">
        <v>860</v>
      </c>
      <c r="F410" s="181" t="s">
        <v>861</v>
      </c>
      <c r="G410" s="182" t="s">
        <v>341</v>
      </c>
      <c r="H410" s="183">
        <v>7.056</v>
      </c>
      <c r="I410" s="184"/>
      <c r="J410" s="185">
        <f>ROUND(I410*H410,2)</f>
        <v>0</v>
      </c>
      <c r="K410" s="181" t="s">
        <v>135</v>
      </c>
      <c r="L410" s="39"/>
      <c r="M410" s="186" t="s">
        <v>3</v>
      </c>
      <c r="N410" s="187" t="s">
        <v>51</v>
      </c>
      <c r="O410" s="72"/>
      <c r="P410" s="188">
        <f>O410*H410</f>
        <v>0</v>
      </c>
      <c r="Q410" s="188">
        <v>0</v>
      </c>
      <c r="R410" s="188">
        <f>Q410*H410</f>
        <v>0</v>
      </c>
      <c r="S410" s="188">
        <v>0</v>
      </c>
      <c r="T410" s="189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190" t="s">
        <v>150</v>
      </c>
      <c r="AT410" s="190" t="s">
        <v>131</v>
      </c>
      <c r="AU410" s="190" t="s">
        <v>89</v>
      </c>
      <c r="AY410" s="18" t="s">
        <v>128</v>
      </c>
      <c r="BE410" s="191">
        <f>IF(N410="základní",J410,0)</f>
        <v>0</v>
      </c>
      <c r="BF410" s="191">
        <f>IF(N410="snížená",J410,0)</f>
        <v>0</v>
      </c>
      <c r="BG410" s="191">
        <f>IF(N410="zákl. přenesená",J410,0)</f>
        <v>0</v>
      </c>
      <c r="BH410" s="191">
        <f>IF(N410="sníž. přenesená",J410,0)</f>
        <v>0</v>
      </c>
      <c r="BI410" s="191">
        <f>IF(N410="nulová",J410,0)</f>
        <v>0</v>
      </c>
      <c r="BJ410" s="18" t="s">
        <v>87</v>
      </c>
      <c r="BK410" s="191">
        <f>ROUND(I410*H410,2)</f>
        <v>0</v>
      </c>
      <c r="BL410" s="18" t="s">
        <v>150</v>
      </c>
      <c r="BM410" s="190" t="s">
        <v>862</v>
      </c>
    </row>
    <row r="411" s="13" customFormat="1">
      <c r="A411" s="13"/>
      <c r="B411" s="192"/>
      <c r="C411" s="13"/>
      <c r="D411" s="193" t="s">
        <v>138</v>
      </c>
      <c r="E411" s="194" t="s">
        <v>3</v>
      </c>
      <c r="F411" s="195" t="s">
        <v>863</v>
      </c>
      <c r="G411" s="13"/>
      <c r="H411" s="196">
        <v>7.056</v>
      </c>
      <c r="I411" s="197"/>
      <c r="J411" s="13"/>
      <c r="K411" s="13"/>
      <c r="L411" s="192"/>
      <c r="M411" s="198"/>
      <c r="N411" s="199"/>
      <c r="O411" s="199"/>
      <c r="P411" s="199"/>
      <c r="Q411" s="199"/>
      <c r="R411" s="199"/>
      <c r="S411" s="199"/>
      <c r="T411" s="20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4" t="s">
        <v>138</v>
      </c>
      <c r="AU411" s="194" t="s">
        <v>89</v>
      </c>
      <c r="AV411" s="13" t="s">
        <v>89</v>
      </c>
      <c r="AW411" s="13" t="s">
        <v>42</v>
      </c>
      <c r="AX411" s="13" t="s">
        <v>87</v>
      </c>
      <c r="AY411" s="194" t="s">
        <v>128</v>
      </c>
    </row>
    <row r="412" s="2" customFormat="1" ht="33" customHeight="1">
      <c r="A412" s="38"/>
      <c r="B412" s="178"/>
      <c r="C412" s="179" t="s">
        <v>864</v>
      </c>
      <c r="D412" s="179" t="s">
        <v>131</v>
      </c>
      <c r="E412" s="180" t="s">
        <v>865</v>
      </c>
      <c r="F412" s="181" t="s">
        <v>866</v>
      </c>
      <c r="G412" s="182" t="s">
        <v>341</v>
      </c>
      <c r="H412" s="183">
        <v>32.005000000000003</v>
      </c>
      <c r="I412" s="184"/>
      <c r="J412" s="185">
        <f>ROUND(I412*H412,2)</f>
        <v>0</v>
      </c>
      <c r="K412" s="181" t="s">
        <v>135</v>
      </c>
      <c r="L412" s="39"/>
      <c r="M412" s="186" t="s">
        <v>3</v>
      </c>
      <c r="N412" s="187" t="s">
        <v>51</v>
      </c>
      <c r="O412" s="72"/>
      <c r="P412" s="188">
        <f>O412*H412</f>
        <v>0</v>
      </c>
      <c r="Q412" s="188">
        <v>0</v>
      </c>
      <c r="R412" s="188">
        <f>Q412*H412</f>
        <v>0</v>
      </c>
      <c r="S412" s="188">
        <v>0</v>
      </c>
      <c r="T412" s="189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90" t="s">
        <v>150</v>
      </c>
      <c r="AT412" s="190" t="s">
        <v>131</v>
      </c>
      <c r="AU412" s="190" t="s">
        <v>89</v>
      </c>
      <c r="AY412" s="18" t="s">
        <v>128</v>
      </c>
      <c r="BE412" s="191">
        <f>IF(N412="základní",J412,0)</f>
        <v>0</v>
      </c>
      <c r="BF412" s="191">
        <f>IF(N412="snížená",J412,0)</f>
        <v>0</v>
      </c>
      <c r="BG412" s="191">
        <f>IF(N412="zákl. přenesená",J412,0)</f>
        <v>0</v>
      </c>
      <c r="BH412" s="191">
        <f>IF(N412="sníž. přenesená",J412,0)</f>
        <v>0</v>
      </c>
      <c r="BI412" s="191">
        <f>IF(N412="nulová",J412,0)</f>
        <v>0</v>
      </c>
      <c r="BJ412" s="18" t="s">
        <v>87</v>
      </c>
      <c r="BK412" s="191">
        <f>ROUND(I412*H412,2)</f>
        <v>0</v>
      </c>
      <c r="BL412" s="18" t="s">
        <v>150</v>
      </c>
      <c r="BM412" s="190" t="s">
        <v>867</v>
      </c>
    </row>
    <row r="413" s="13" customFormat="1">
      <c r="A413" s="13"/>
      <c r="B413" s="192"/>
      <c r="C413" s="13"/>
      <c r="D413" s="193" t="s">
        <v>138</v>
      </c>
      <c r="E413" s="194" t="s">
        <v>3</v>
      </c>
      <c r="F413" s="195" t="s">
        <v>868</v>
      </c>
      <c r="G413" s="13"/>
      <c r="H413" s="196">
        <v>32.005000000000003</v>
      </c>
      <c r="I413" s="197"/>
      <c r="J413" s="13"/>
      <c r="K413" s="13"/>
      <c r="L413" s="192"/>
      <c r="M413" s="198"/>
      <c r="N413" s="199"/>
      <c r="O413" s="199"/>
      <c r="P413" s="199"/>
      <c r="Q413" s="199"/>
      <c r="R413" s="199"/>
      <c r="S413" s="199"/>
      <c r="T413" s="20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4" t="s">
        <v>138</v>
      </c>
      <c r="AU413" s="194" t="s">
        <v>89</v>
      </c>
      <c r="AV413" s="13" t="s">
        <v>89</v>
      </c>
      <c r="AW413" s="13" t="s">
        <v>42</v>
      </c>
      <c r="AX413" s="13" t="s">
        <v>87</v>
      </c>
      <c r="AY413" s="194" t="s">
        <v>128</v>
      </c>
    </row>
    <row r="414" s="12" customFormat="1" ht="22.8" customHeight="1">
      <c r="A414" s="12"/>
      <c r="B414" s="165"/>
      <c r="C414" s="12"/>
      <c r="D414" s="166" t="s">
        <v>79</v>
      </c>
      <c r="E414" s="176" t="s">
        <v>869</v>
      </c>
      <c r="F414" s="176" t="s">
        <v>870</v>
      </c>
      <c r="G414" s="12"/>
      <c r="H414" s="12"/>
      <c r="I414" s="168"/>
      <c r="J414" s="177">
        <f>BK414</f>
        <v>0</v>
      </c>
      <c r="K414" s="12"/>
      <c r="L414" s="165"/>
      <c r="M414" s="170"/>
      <c r="N414" s="171"/>
      <c r="O414" s="171"/>
      <c r="P414" s="172">
        <f>P415</f>
        <v>0</v>
      </c>
      <c r="Q414" s="171"/>
      <c r="R414" s="172">
        <f>R415</f>
        <v>0</v>
      </c>
      <c r="S414" s="171"/>
      <c r="T414" s="173">
        <f>T415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166" t="s">
        <v>87</v>
      </c>
      <c r="AT414" s="174" t="s">
        <v>79</v>
      </c>
      <c r="AU414" s="174" t="s">
        <v>87</v>
      </c>
      <c r="AY414" s="166" t="s">
        <v>128</v>
      </c>
      <c r="BK414" s="175">
        <f>BK415</f>
        <v>0</v>
      </c>
    </row>
    <row r="415" s="2" customFormat="1" ht="33" customHeight="1">
      <c r="A415" s="38"/>
      <c r="B415" s="178"/>
      <c r="C415" s="179" t="s">
        <v>871</v>
      </c>
      <c r="D415" s="179" t="s">
        <v>131</v>
      </c>
      <c r="E415" s="180" t="s">
        <v>872</v>
      </c>
      <c r="F415" s="181" t="s">
        <v>873</v>
      </c>
      <c r="G415" s="182" t="s">
        <v>341</v>
      </c>
      <c r="H415" s="183">
        <v>77.753</v>
      </c>
      <c r="I415" s="184"/>
      <c r="J415" s="185">
        <f>ROUND(I415*H415,2)</f>
        <v>0</v>
      </c>
      <c r="K415" s="181" t="s">
        <v>135</v>
      </c>
      <c r="L415" s="39"/>
      <c r="M415" s="186" t="s">
        <v>3</v>
      </c>
      <c r="N415" s="187" t="s">
        <v>51</v>
      </c>
      <c r="O415" s="72"/>
      <c r="P415" s="188">
        <f>O415*H415</f>
        <v>0</v>
      </c>
      <c r="Q415" s="188">
        <v>0</v>
      </c>
      <c r="R415" s="188">
        <f>Q415*H415</f>
        <v>0</v>
      </c>
      <c r="S415" s="188">
        <v>0</v>
      </c>
      <c r="T415" s="189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90" t="s">
        <v>150</v>
      </c>
      <c r="AT415" s="190" t="s">
        <v>131</v>
      </c>
      <c r="AU415" s="190" t="s">
        <v>89</v>
      </c>
      <c r="AY415" s="18" t="s">
        <v>128</v>
      </c>
      <c r="BE415" s="191">
        <f>IF(N415="základní",J415,0)</f>
        <v>0</v>
      </c>
      <c r="BF415" s="191">
        <f>IF(N415="snížená",J415,0)</f>
        <v>0</v>
      </c>
      <c r="BG415" s="191">
        <f>IF(N415="zákl. přenesená",J415,0)</f>
        <v>0</v>
      </c>
      <c r="BH415" s="191">
        <f>IF(N415="sníž. přenesená",J415,0)</f>
        <v>0</v>
      </c>
      <c r="BI415" s="191">
        <f>IF(N415="nulová",J415,0)</f>
        <v>0</v>
      </c>
      <c r="BJ415" s="18" t="s">
        <v>87</v>
      </c>
      <c r="BK415" s="191">
        <f>ROUND(I415*H415,2)</f>
        <v>0</v>
      </c>
      <c r="BL415" s="18" t="s">
        <v>150</v>
      </c>
      <c r="BM415" s="190" t="s">
        <v>874</v>
      </c>
    </row>
    <row r="416" s="12" customFormat="1" ht="25.92" customHeight="1">
      <c r="A416" s="12"/>
      <c r="B416" s="165"/>
      <c r="C416" s="12"/>
      <c r="D416" s="166" t="s">
        <v>79</v>
      </c>
      <c r="E416" s="167" t="s">
        <v>875</v>
      </c>
      <c r="F416" s="167" t="s">
        <v>876</v>
      </c>
      <c r="G416" s="12"/>
      <c r="H416" s="12"/>
      <c r="I416" s="168"/>
      <c r="J416" s="169">
        <f>BK416</f>
        <v>0</v>
      </c>
      <c r="K416" s="12"/>
      <c r="L416" s="165"/>
      <c r="M416" s="170"/>
      <c r="N416" s="171"/>
      <c r="O416" s="171"/>
      <c r="P416" s="172">
        <f>P417</f>
        <v>0</v>
      </c>
      <c r="Q416" s="171"/>
      <c r="R416" s="172">
        <f>R417</f>
        <v>0.055779999999999996</v>
      </c>
      <c r="S416" s="171"/>
      <c r="T416" s="173">
        <f>T417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166" t="s">
        <v>89</v>
      </c>
      <c r="AT416" s="174" t="s">
        <v>79</v>
      </c>
      <c r="AU416" s="174" t="s">
        <v>80</v>
      </c>
      <c r="AY416" s="166" t="s">
        <v>128</v>
      </c>
      <c r="BK416" s="175">
        <f>BK417</f>
        <v>0</v>
      </c>
    </row>
    <row r="417" s="12" customFormat="1" ht="22.8" customHeight="1">
      <c r="A417" s="12"/>
      <c r="B417" s="165"/>
      <c r="C417" s="12"/>
      <c r="D417" s="166" t="s">
        <v>79</v>
      </c>
      <c r="E417" s="176" t="s">
        <v>877</v>
      </c>
      <c r="F417" s="176" t="s">
        <v>878</v>
      </c>
      <c r="G417" s="12"/>
      <c r="H417" s="12"/>
      <c r="I417" s="168"/>
      <c r="J417" s="177">
        <f>BK417</f>
        <v>0</v>
      </c>
      <c r="K417" s="12"/>
      <c r="L417" s="165"/>
      <c r="M417" s="170"/>
      <c r="N417" s="171"/>
      <c r="O417" s="171"/>
      <c r="P417" s="172">
        <f>SUM(P418:P422)</f>
        <v>0</v>
      </c>
      <c r="Q417" s="171"/>
      <c r="R417" s="172">
        <f>SUM(R418:R422)</f>
        <v>0.055779999999999996</v>
      </c>
      <c r="S417" s="171"/>
      <c r="T417" s="173">
        <f>SUM(T418:T422)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66" t="s">
        <v>89</v>
      </c>
      <c r="AT417" s="174" t="s">
        <v>79</v>
      </c>
      <c r="AU417" s="174" t="s">
        <v>87</v>
      </c>
      <c r="AY417" s="166" t="s">
        <v>128</v>
      </c>
      <c r="BK417" s="175">
        <f>SUM(BK418:BK422)</f>
        <v>0</v>
      </c>
    </row>
    <row r="418" s="2" customFormat="1" ht="16.5" customHeight="1">
      <c r="A418" s="38"/>
      <c r="B418" s="178"/>
      <c r="C418" s="179" t="s">
        <v>879</v>
      </c>
      <c r="D418" s="179" t="s">
        <v>131</v>
      </c>
      <c r="E418" s="180" t="s">
        <v>880</v>
      </c>
      <c r="F418" s="181" t="s">
        <v>881</v>
      </c>
      <c r="G418" s="182" t="s">
        <v>456</v>
      </c>
      <c r="H418" s="183">
        <v>8</v>
      </c>
      <c r="I418" s="184"/>
      <c r="J418" s="185">
        <f>ROUND(I418*H418,2)</f>
        <v>0</v>
      </c>
      <c r="K418" s="181" t="s">
        <v>135</v>
      </c>
      <c r="L418" s="39"/>
      <c r="M418" s="186" t="s">
        <v>3</v>
      </c>
      <c r="N418" s="187" t="s">
        <v>51</v>
      </c>
      <c r="O418" s="72"/>
      <c r="P418" s="188">
        <f>O418*H418</f>
        <v>0</v>
      </c>
      <c r="Q418" s="188">
        <v>0.0068999999999999999</v>
      </c>
      <c r="R418" s="188">
        <f>Q418*H418</f>
        <v>0.055199999999999999</v>
      </c>
      <c r="S418" s="188">
        <v>0</v>
      </c>
      <c r="T418" s="189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190" t="s">
        <v>215</v>
      </c>
      <c r="AT418" s="190" t="s">
        <v>131</v>
      </c>
      <c r="AU418" s="190" t="s">
        <v>89</v>
      </c>
      <c r="AY418" s="18" t="s">
        <v>128</v>
      </c>
      <c r="BE418" s="191">
        <f>IF(N418="základní",J418,0)</f>
        <v>0</v>
      </c>
      <c r="BF418" s="191">
        <f>IF(N418="snížená",J418,0)</f>
        <v>0</v>
      </c>
      <c r="BG418" s="191">
        <f>IF(N418="zákl. přenesená",J418,0)</f>
        <v>0</v>
      </c>
      <c r="BH418" s="191">
        <f>IF(N418="sníž. přenesená",J418,0)</f>
        <v>0</v>
      </c>
      <c r="BI418" s="191">
        <f>IF(N418="nulová",J418,0)</f>
        <v>0</v>
      </c>
      <c r="BJ418" s="18" t="s">
        <v>87</v>
      </c>
      <c r="BK418" s="191">
        <f>ROUND(I418*H418,2)</f>
        <v>0</v>
      </c>
      <c r="BL418" s="18" t="s">
        <v>215</v>
      </c>
      <c r="BM418" s="190" t="s">
        <v>882</v>
      </c>
    </row>
    <row r="419" s="13" customFormat="1">
      <c r="A419" s="13"/>
      <c r="B419" s="192"/>
      <c r="C419" s="13"/>
      <c r="D419" s="193" t="s">
        <v>138</v>
      </c>
      <c r="E419" s="194" t="s">
        <v>3</v>
      </c>
      <c r="F419" s="195" t="s">
        <v>883</v>
      </c>
      <c r="G419" s="13"/>
      <c r="H419" s="196">
        <v>8</v>
      </c>
      <c r="I419" s="197"/>
      <c r="J419" s="13"/>
      <c r="K419" s="13"/>
      <c r="L419" s="192"/>
      <c r="M419" s="198"/>
      <c r="N419" s="199"/>
      <c r="O419" s="199"/>
      <c r="P419" s="199"/>
      <c r="Q419" s="199"/>
      <c r="R419" s="199"/>
      <c r="S419" s="199"/>
      <c r="T419" s="20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4" t="s">
        <v>138</v>
      </c>
      <c r="AU419" s="194" t="s">
        <v>89</v>
      </c>
      <c r="AV419" s="13" t="s">
        <v>89</v>
      </c>
      <c r="AW419" s="13" t="s">
        <v>42</v>
      </c>
      <c r="AX419" s="13" t="s">
        <v>87</v>
      </c>
      <c r="AY419" s="194" t="s">
        <v>128</v>
      </c>
    </row>
    <row r="420" s="2" customFormat="1" ht="16.5" customHeight="1">
      <c r="A420" s="38"/>
      <c r="B420" s="178"/>
      <c r="C420" s="179" t="s">
        <v>884</v>
      </c>
      <c r="D420" s="179" t="s">
        <v>131</v>
      </c>
      <c r="E420" s="180" t="s">
        <v>885</v>
      </c>
      <c r="F420" s="181" t="s">
        <v>886</v>
      </c>
      <c r="G420" s="182" t="s">
        <v>392</v>
      </c>
      <c r="H420" s="183">
        <v>2</v>
      </c>
      <c r="I420" s="184"/>
      <c r="J420" s="185">
        <f>ROUND(I420*H420,2)</f>
        <v>0</v>
      </c>
      <c r="K420" s="181" t="s">
        <v>135</v>
      </c>
      <c r="L420" s="39"/>
      <c r="M420" s="186" t="s">
        <v>3</v>
      </c>
      <c r="N420" s="187" t="s">
        <v>51</v>
      </c>
      <c r="O420" s="72"/>
      <c r="P420" s="188">
        <f>O420*H420</f>
        <v>0</v>
      </c>
      <c r="Q420" s="188">
        <v>0.00029</v>
      </c>
      <c r="R420" s="188">
        <f>Q420*H420</f>
        <v>0.00058</v>
      </c>
      <c r="S420" s="188">
        <v>0</v>
      </c>
      <c r="T420" s="189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190" t="s">
        <v>215</v>
      </c>
      <c r="AT420" s="190" t="s">
        <v>131</v>
      </c>
      <c r="AU420" s="190" t="s">
        <v>89</v>
      </c>
      <c r="AY420" s="18" t="s">
        <v>128</v>
      </c>
      <c r="BE420" s="191">
        <f>IF(N420="základní",J420,0)</f>
        <v>0</v>
      </c>
      <c r="BF420" s="191">
        <f>IF(N420="snížená",J420,0)</f>
        <v>0</v>
      </c>
      <c r="BG420" s="191">
        <f>IF(N420="zákl. přenesená",J420,0)</f>
        <v>0</v>
      </c>
      <c r="BH420" s="191">
        <f>IF(N420="sníž. přenesená",J420,0)</f>
        <v>0</v>
      </c>
      <c r="BI420" s="191">
        <f>IF(N420="nulová",J420,0)</f>
        <v>0</v>
      </c>
      <c r="BJ420" s="18" t="s">
        <v>87</v>
      </c>
      <c r="BK420" s="191">
        <f>ROUND(I420*H420,2)</f>
        <v>0</v>
      </c>
      <c r="BL420" s="18" t="s">
        <v>215</v>
      </c>
      <c r="BM420" s="190" t="s">
        <v>887</v>
      </c>
    </row>
    <row r="421" s="13" customFormat="1">
      <c r="A421" s="13"/>
      <c r="B421" s="192"/>
      <c r="C421" s="13"/>
      <c r="D421" s="193" t="s">
        <v>138</v>
      </c>
      <c r="E421" s="194" t="s">
        <v>3</v>
      </c>
      <c r="F421" s="195" t="s">
        <v>888</v>
      </c>
      <c r="G421" s="13"/>
      <c r="H421" s="196">
        <v>2</v>
      </c>
      <c r="I421" s="197"/>
      <c r="J421" s="13"/>
      <c r="K421" s="13"/>
      <c r="L421" s="192"/>
      <c r="M421" s="198"/>
      <c r="N421" s="199"/>
      <c r="O421" s="199"/>
      <c r="P421" s="199"/>
      <c r="Q421" s="199"/>
      <c r="R421" s="199"/>
      <c r="S421" s="199"/>
      <c r="T421" s="20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4" t="s">
        <v>138</v>
      </c>
      <c r="AU421" s="194" t="s">
        <v>89</v>
      </c>
      <c r="AV421" s="13" t="s">
        <v>89</v>
      </c>
      <c r="AW421" s="13" t="s">
        <v>42</v>
      </c>
      <c r="AX421" s="13" t="s">
        <v>87</v>
      </c>
      <c r="AY421" s="194" t="s">
        <v>128</v>
      </c>
    </row>
    <row r="422" s="2" customFormat="1" ht="33" customHeight="1">
      <c r="A422" s="38"/>
      <c r="B422" s="178"/>
      <c r="C422" s="179" t="s">
        <v>889</v>
      </c>
      <c r="D422" s="179" t="s">
        <v>131</v>
      </c>
      <c r="E422" s="180" t="s">
        <v>890</v>
      </c>
      <c r="F422" s="181" t="s">
        <v>891</v>
      </c>
      <c r="G422" s="182" t="s">
        <v>341</v>
      </c>
      <c r="H422" s="183">
        <v>0.056000000000000001</v>
      </c>
      <c r="I422" s="184"/>
      <c r="J422" s="185">
        <f>ROUND(I422*H422,2)</f>
        <v>0</v>
      </c>
      <c r="K422" s="181" t="s">
        <v>135</v>
      </c>
      <c r="L422" s="39"/>
      <c r="M422" s="186" t="s">
        <v>3</v>
      </c>
      <c r="N422" s="187" t="s">
        <v>51</v>
      </c>
      <c r="O422" s="72"/>
      <c r="P422" s="188">
        <f>O422*H422</f>
        <v>0</v>
      </c>
      <c r="Q422" s="188">
        <v>0</v>
      </c>
      <c r="R422" s="188">
        <f>Q422*H422</f>
        <v>0</v>
      </c>
      <c r="S422" s="188">
        <v>0</v>
      </c>
      <c r="T422" s="189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190" t="s">
        <v>215</v>
      </c>
      <c r="AT422" s="190" t="s">
        <v>131</v>
      </c>
      <c r="AU422" s="190" t="s">
        <v>89</v>
      </c>
      <c r="AY422" s="18" t="s">
        <v>128</v>
      </c>
      <c r="BE422" s="191">
        <f>IF(N422="základní",J422,0)</f>
        <v>0</v>
      </c>
      <c r="BF422" s="191">
        <f>IF(N422="snížená",J422,0)</f>
        <v>0</v>
      </c>
      <c r="BG422" s="191">
        <f>IF(N422="zákl. přenesená",J422,0)</f>
        <v>0</v>
      </c>
      <c r="BH422" s="191">
        <f>IF(N422="sníž. přenesená",J422,0)</f>
        <v>0</v>
      </c>
      <c r="BI422" s="191">
        <f>IF(N422="nulová",J422,0)</f>
        <v>0</v>
      </c>
      <c r="BJ422" s="18" t="s">
        <v>87</v>
      </c>
      <c r="BK422" s="191">
        <f>ROUND(I422*H422,2)</f>
        <v>0</v>
      </c>
      <c r="BL422" s="18" t="s">
        <v>215</v>
      </c>
      <c r="BM422" s="190" t="s">
        <v>892</v>
      </c>
    </row>
    <row r="423" s="12" customFormat="1" ht="25.92" customHeight="1">
      <c r="A423" s="12"/>
      <c r="B423" s="165"/>
      <c r="C423" s="12"/>
      <c r="D423" s="166" t="s">
        <v>79</v>
      </c>
      <c r="E423" s="167" t="s">
        <v>366</v>
      </c>
      <c r="F423" s="167" t="s">
        <v>893</v>
      </c>
      <c r="G423" s="12"/>
      <c r="H423" s="12"/>
      <c r="I423" s="168"/>
      <c r="J423" s="169">
        <f>BK423</f>
        <v>0</v>
      </c>
      <c r="K423" s="12"/>
      <c r="L423" s="165"/>
      <c r="M423" s="170"/>
      <c r="N423" s="171"/>
      <c r="O423" s="171"/>
      <c r="P423" s="172">
        <f>P424</f>
        <v>0</v>
      </c>
      <c r="Q423" s="171"/>
      <c r="R423" s="172">
        <f>R424</f>
        <v>0</v>
      </c>
      <c r="S423" s="171"/>
      <c r="T423" s="173">
        <f>T424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166" t="s">
        <v>146</v>
      </c>
      <c r="AT423" s="174" t="s">
        <v>79</v>
      </c>
      <c r="AU423" s="174" t="s">
        <v>80</v>
      </c>
      <c r="AY423" s="166" t="s">
        <v>128</v>
      </c>
      <c r="BK423" s="175">
        <f>BK424</f>
        <v>0</v>
      </c>
    </row>
    <row r="424" s="12" customFormat="1" ht="22.8" customHeight="1">
      <c r="A424" s="12"/>
      <c r="B424" s="165"/>
      <c r="C424" s="12"/>
      <c r="D424" s="166" t="s">
        <v>79</v>
      </c>
      <c r="E424" s="176" t="s">
        <v>894</v>
      </c>
      <c r="F424" s="176" t="s">
        <v>895</v>
      </c>
      <c r="G424" s="12"/>
      <c r="H424" s="12"/>
      <c r="I424" s="168"/>
      <c r="J424" s="177">
        <f>BK424</f>
        <v>0</v>
      </c>
      <c r="K424" s="12"/>
      <c r="L424" s="165"/>
      <c r="M424" s="170"/>
      <c r="N424" s="171"/>
      <c r="O424" s="171"/>
      <c r="P424" s="172">
        <f>SUM(P425:P427)</f>
        <v>0</v>
      </c>
      <c r="Q424" s="171"/>
      <c r="R424" s="172">
        <f>SUM(R425:R427)</f>
        <v>0</v>
      </c>
      <c r="S424" s="171"/>
      <c r="T424" s="173">
        <f>SUM(T425:T427)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166" t="s">
        <v>146</v>
      </c>
      <c r="AT424" s="174" t="s">
        <v>79</v>
      </c>
      <c r="AU424" s="174" t="s">
        <v>87</v>
      </c>
      <c r="AY424" s="166" t="s">
        <v>128</v>
      </c>
      <c r="BK424" s="175">
        <f>SUM(BK425:BK427)</f>
        <v>0</v>
      </c>
    </row>
    <row r="425" s="2" customFormat="1" ht="21.75" customHeight="1">
      <c r="A425" s="38"/>
      <c r="B425" s="178"/>
      <c r="C425" s="179" t="s">
        <v>896</v>
      </c>
      <c r="D425" s="179" t="s">
        <v>131</v>
      </c>
      <c r="E425" s="180" t="s">
        <v>897</v>
      </c>
      <c r="F425" s="181" t="s">
        <v>898</v>
      </c>
      <c r="G425" s="182" t="s">
        <v>392</v>
      </c>
      <c r="H425" s="183">
        <v>8</v>
      </c>
      <c r="I425" s="184"/>
      <c r="J425" s="185">
        <f>ROUND(I425*H425,2)</f>
        <v>0</v>
      </c>
      <c r="K425" s="181" t="s">
        <v>135</v>
      </c>
      <c r="L425" s="39"/>
      <c r="M425" s="186" t="s">
        <v>3</v>
      </c>
      <c r="N425" s="187" t="s">
        <v>51</v>
      </c>
      <c r="O425" s="72"/>
      <c r="P425" s="188">
        <f>O425*H425</f>
        <v>0</v>
      </c>
      <c r="Q425" s="188">
        <v>0</v>
      </c>
      <c r="R425" s="188">
        <f>Q425*H425</f>
        <v>0</v>
      </c>
      <c r="S425" s="188">
        <v>0</v>
      </c>
      <c r="T425" s="189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190" t="s">
        <v>552</v>
      </c>
      <c r="AT425" s="190" t="s">
        <v>131</v>
      </c>
      <c r="AU425" s="190" t="s">
        <v>89</v>
      </c>
      <c r="AY425" s="18" t="s">
        <v>128</v>
      </c>
      <c r="BE425" s="191">
        <f>IF(N425="základní",J425,0)</f>
        <v>0</v>
      </c>
      <c r="BF425" s="191">
        <f>IF(N425="snížená",J425,0)</f>
        <v>0</v>
      </c>
      <c r="BG425" s="191">
        <f>IF(N425="zákl. přenesená",J425,0)</f>
        <v>0</v>
      </c>
      <c r="BH425" s="191">
        <f>IF(N425="sníž. přenesená",J425,0)</f>
        <v>0</v>
      </c>
      <c r="BI425" s="191">
        <f>IF(N425="nulová",J425,0)</f>
        <v>0</v>
      </c>
      <c r="BJ425" s="18" t="s">
        <v>87</v>
      </c>
      <c r="BK425" s="191">
        <f>ROUND(I425*H425,2)</f>
        <v>0</v>
      </c>
      <c r="BL425" s="18" t="s">
        <v>552</v>
      </c>
      <c r="BM425" s="190" t="s">
        <v>899</v>
      </c>
    </row>
    <row r="426" s="13" customFormat="1">
      <c r="A426" s="13"/>
      <c r="B426" s="192"/>
      <c r="C426" s="13"/>
      <c r="D426" s="193" t="s">
        <v>138</v>
      </c>
      <c r="E426" s="194" t="s">
        <v>3</v>
      </c>
      <c r="F426" s="195" t="s">
        <v>900</v>
      </c>
      <c r="G426" s="13"/>
      <c r="H426" s="196">
        <v>8</v>
      </c>
      <c r="I426" s="197"/>
      <c r="J426" s="13"/>
      <c r="K426" s="13"/>
      <c r="L426" s="192"/>
      <c r="M426" s="198"/>
      <c r="N426" s="199"/>
      <c r="O426" s="199"/>
      <c r="P426" s="199"/>
      <c r="Q426" s="199"/>
      <c r="R426" s="199"/>
      <c r="S426" s="199"/>
      <c r="T426" s="20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4" t="s">
        <v>138</v>
      </c>
      <c r="AU426" s="194" t="s">
        <v>89</v>
      </c>
      <c r="AV426" s="13" t="s">
        <v>89</v>
      </c>
      <c r="AW426" s="13" t="s">
        <v>42</v>
      </c>
      <c r="AX426" s="13" t="s">
        <v>87</v>
      </c>
      <c r="AY426" s="194" t="s">
        <v>128</v>
      </c>
    </row>
    <row r="427" s="2" customFormat="1" ht="16.5" customHeight="1">
      <c r="A427" s="38"/>
      <c r="B427" s="178"/>
      <c r="C427" s="217" t="s">
        <v>901</v>
      </c>
      <c r="D427" s="217" t="s">
        <v>366</v>
      </c>
      <c r="E427" s="218" t="s">
        <v>902</v>
      </c>
      <c r="F427" s="219" t="s">
        <v>903</v>
      </c>
      <c r="G427" s="220" t="s">
        <v>134</v>
      </c>
      <c r="H427" s="221">
        <v>8</v>
      </c>
      <c r="I427" s="222"/>
      <c r="J427" s="223">
        <f>ROUND(I427*H427,2)</f>
        <v>0</v>
      </c>
      <c r="K427" s="219" t="s">
        <v>3</v>
      </c>
      <c r="L427" s="224"/>
      <c r="M427" s="227" t="s">
        <v>3</v>
      </c>
      <c r="N427" s="228" t="s">
        <v>51</v>
      </c>
      <c r="O427" s="214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190" t="s">
        <v>904</v>
      </c>
      <c r="AT427" s="190" t="s">
        <v>366</v>
      </c>
      <c r="AU427" s="190" t="s">
        <v>89</v>
      </c>
      <c r="AY427" s="18" t="s">
        <v>128</v>
      </c>
      <c r="BE427" s="191">
        <f>IF(N427="základní",J427,0)</f>
        <v>0</v>
      </c>
      <c r="BF427" s="191">
        <f>IF(N427="snížená",J427,0)</f>
        <v>0</v>
      </c>
      <c r="BG427" s="191">
        <f>IF(N427="zákl. přenesená",J427,0)</f>
        <v>0</v>
      </c>
      <c r="BH427" s="191">
        <f>IF(N427="sníž. přenesená",J427,0)</f>
        <v>0</v>
      </c>
      <c r="BI427" s="191">
        <f>IF(N427="nulová",J427,0)</f>
        <v>0</v>
      </c>
      <c r="BJ427" s="18" t="s">
        <v>87</v>
      </c>
      <c r="BK427" s="191">
        <f>ROUND(I427*H427,2)</f>
        <v>0</v>
      </c>
      <c r="BL427" s="18" t="s">
        <v>552</v>
      </c>
      <c r="BM427" s="190" t="s">
        <v>905</v>
      </c>
    </row>
    <row r="428" s="2" customFormat="1" ht="6.96" customHeight="1">
      <c r="A428" s="38"/>
      <c r="B428" s="55"/>
      <c r="C428" s="56"/>
      <c r="D428" s="56"/>
      <c r="E428" s="56"/>
      <c r="F428" s="56"/>
      <c r="G428" s="56"/>
      <c r="H428" s="56"/>
      <c r="I428" s="138"/>
      <c r="J428" s="56"/>
      <c r="K428" s="56"/>
      <c r="L428" s="39"/>
      <c r="M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</row>
  </sheetData>
  <autoFilter ref="C91:K427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4"/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5"/>
      <c r="J3" s="20"/>
      <c r="K3" s="20"/>
      <c r="L3" s="21"/>
      <c r="AT3" s="18" t="s">
        <v>89</v>
      </c>
    </row>
    <row r="4" s="1" customFormat="1" ht="24.96" customHeight="1">
      <c r="B4" s="21"/>
      <c r="D4" s="22" t="s">
        <v>98</v>
      </c>
      <c r="I4" s="114"/>
      <c r="L4" s="21"/>
      <c r="M4" s="116" t="s">
        <v>11</v>
      </c>
      <c r="AT4" s="18" t="s">
        <v>4</v>
      </c>
    </row>
    <row r="5" s="1" customFormat="1" ht="6.96" customHeight="1">
      <c r="B5" s="21"/>
      <c r="I5" s="114"/>
      <c r="L5" s="21"/>
    </row>
    <row r="6" s="1" customFormat="1" ht="12" customHeight="1">
      <c r="B6" s="21"/>
      <c r="D6" s="31" t="s">
        <v>17</v>
      </c>
      <c r="I6" s="114"/>
      <c r="L6" s="21"/>
    </row>
    <row r="7" s="1" customFormat="1" ht="23.25" customHeight="1">
      <c r="B7" s="21"/>
      <c r="E7" s="117" t="str">
        <f>'Rekapitulace stavby'!K6</f>
        <v>VÝSTAVBA VODOMĚRNÉ ŠACHTY POD HOROU NA PŘIVADĚČI (u čp. 1072 - areál bývalý VAK)</v>
      </c>
      <c r="F7" s="31"/>
      <c r="G7" s="31"/>
      <c r="H7" s="31"/>
      <c r="I7" s="114"/>
      <c r="L7" s="21"/>
    </row>
    <row r="8" s="2" customFormat="1" ht="12" customHeight="1">
      <c r="A8" s="38"/>
      <c r="B8" s="39"/>
      <c r="C8" s="38"/>
      <c r="D8" s="31" t="s">
        <v>99</v>
      </c>
      <c r="E8" s="38"/>
      <c r="F8" s="38"/>
      <c r="G8" s="38"/>
      <c r="H8" s="38"/>
      <c r="I8" s="118"/>
      <c r="J8" s="38"/>
      <c r="K8" s="38"/>
      <c r="L8" s="11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906</v>
      </c>
      <c r="F9" s="38"/>
      <c r="G9" s="38"/>
      <c r="H9" s="38"/>
      <c r="I9" s="118"/>
      <c r="J9" s="38"/>
      <c r="K9" s="38"/>
      <c r="L9" s="11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118"/>
      <c r="J10" s="38"/>
      <c r="K10" s="38"/>
      <c r="L10" s="11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19</v>
      </c>
      <c r="E11" s="38"/>
      <c r="F11" s="26" t="s">
        <v>20</v>
      </c>
      <c r="G11" s="38"/>
      <c r="H11" s="38"/>
      <c r="I11" s="120" t="s">
        <v>21</v>
      </c>
      <c r="J11" s="26" t="s">
        <v>3</v>
      </c>
      <c r="K11" s="38"/>
      <c r="L11" s="11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23</v>
      </c>
      <c r="E12" s="38"/>
      <c r="F12" s="26" t="s">
        <v>24</v>
      </c>
      <c r="G12" s="38"/>
      <c r="H12" s="38"/>
      <c r="I12" s="120" t="s">
        <v>25</v>
      </c>
      <c r="J12" s="64" t="str">
        <f>'Rekapitulace stavby'!AN8</f>
        <v>1. 10. 2020</v>
      </c>
      <c r="K12" s="38"/>
      <c r="L12" s="11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18"/>
      <c r="J13" s="38"/>
      <c r="K13" s="38"/>
      <c r="L13" s="11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31</v>
      </c>
      <c r="E14" s="38"/>
      <c r="F14" s="38"/>
      <c r="G14" s="38"/>
      <c r="H14" s="38"/>
      <c r="I14" s="120" t="s">
        <v>32</v>
      </c>
      <c r="J14" s="26" t="s">
        <v>33</v>
      </c>
      <c r="K14" s="38"/>
      <c r="L14" s="11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">
        <v>34</v>
      </c>
      <c r="F15" s="38"/>
      <c r="G15" s="38"/>
      <c r="H15" s="38"/>
      <c r="I15" s="120" t="s">
        <v>35</v>
      </c>
      <c r="J15" s="26" t="s">
        <v>36</v>
      </c>
      <c r="K15" s="38"/>
      <c r="L15" s="11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18"/>
      <c r="J16" s="38"/>
      <c r="K16" s="38"/>
      <c r="L16" s="11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37</v>
      </c>
      <c r="E17" s="38"/>
      <c r="F17" s="38"/>
      <c r="G17" s="38"/>
      <c r="H17" s="38"/>
      <c r="I17" s="120" t="s">
        <v>32</v>
      </c>
      <c r="J17" s="32" t="str">
        <f>'Rekapitulace stavby'!AN13</f>
        <v>Vyplň údaj</v>
      </c>
      <c r="K17" s="38"/>
      <c r="L17" s="11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120" t="s">
        <v>35</v>
      </c>
      <c r="J18" s="32" t="str">
        <f>'Rekapitulace stavby'!AN14</f>
        <v>Vyplň údaj</v>
      </c>
      <c r="K18" s="38"/>
      <c r="L18" s="11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18"/>
      <c r="J19" s="38"/>
      <c r="K19" s="38"/>
      <c r="L19" s="11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39</v>
      </c>
      <c r="E20" s="38"/>
      <c r="F20" s="38"/>
      <c r="G20" s="38"/>
      <c r="H20" s="38"/>
      <c r="I20" s="120" t="s">
        <v>32</v>
      </c>
      <c r="J20" s="26" t="s">
        <v>40</v>
      </c>
      <c r="K20" s="38"/>
      <c r="L20" s="11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">
        <v>41</v>
      </c>
      <c r="F21" s="38"/>
      <c r="G21" s="38"/>
      <c r="H21" s="38"/>
      <c r="I21" s="120" t="s">
        <v>35</v>
      </c>
      <c r="J21" s="26" t="s">
        <v>3</v>
      </c>
      <c r="K21" s="38"/>
      <c r="L21" s="11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18"/>
      <c r="J22" s="38"/>
      <c r="K22" s="38"/>
      <c r="L22" s="11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43</v>
      </c>
      <c r="E23" s="38"/>
      <c r="F23" s="38"/>
      <c r="G23" s="38"/>
      <c r="H23" s="38"/>
      <c r="I23" s="120" t="s">
        <v>32</v>
      </c>
      <c r="J23" s="26" t="s">
        <v>40</v>
      </c>
      <c r="K23" s="38"/>
      <c r="L23" s="11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">
        <v>41</v>
      </c>
      <c r="F24" s="38"/>
      <c r="G24" s="38"/>
      <c r="H24" s="38"/>
      <c r="I24" s="120" t="s">
        <v>35</v>
      </c>
      <c r="J24" s="26" t="s">
        <v>3</v>
      </c>
      <c r="K24" s="38"/>
      <c r="L24" s="11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18"/>
      <c r="J25" s="38"/>
      <c r="K25" s="38"/>
      <c r="L25" s="11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44</v>
      </c>
      <c r="E26" s="38"/>
      <c r="F26" s="38"/>
      <c r="G26" s="38"/>
      <c r="H26" s="38"/>
      <c r="I26" s="118"/>
      <c r="J26" s="38"/>
      <c r="K26" s="38"/>
      <c r="L26" s="11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1"/>
      <c r="B27" s="122"/>
      <c r="C27" s="121"/>
      <c r="D27" s="121"/>
      <c r="E27" s="36" t="s">
        <v>3</v>
      </c>
      <c r="F27" s="36"/>
      <c r="G27" s="36"/>
      <c r="H27" s="36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18"/>
      <c r="J28" s="38"/>
      <c r="K28" s="38"/>
      <c r="L28" s="11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125"/>
      <c r="J29" s="84"/>
      <c r="K29" s="84"/>
      <c r="L29" s="11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6" t="s">
        <v>46</v>
      </c>
      <c r="E30" s="38"/>
      <c r="F30" s="38"/>
      <c r="G30" s="38"/>
      <c r="H30" s="38"/>
      <c r="I30" s="118"/>
      <c r="J30" s="90">
        <f>ROUND(J83, 2)</f>
        <v>0</v>
      </c>
      <c r="K30" s="38"/>
      <c r="L30" s="11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125"/>
      <c r="J31" s="84"/>
      <c r="K31" s="84"/>
      <c r="L31" s="11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48</v>
      </c>
      <c r="G32" s="38"/>
      <c r="H32" s="38"/>
      <c r="I32" s="127" t="s">
        <v>47</v>
      </c>
      <c r="J32" s="43" t="s">
        <v>49</v>
      </c>
      <c r="K32" s="38"/>
      <c r="L32" s="11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8" t="s">
        <v>50</v>
      </c>
      <c r="E33" s="31" t="s">
        <v>51</v>
      </c>
      <c r="F33" s="129">
        <f>ROUND((SUM(BE83:BE150)),  2)</f>
        <v>0</v>
      </c>
      <c r="G33" s="38"/>
      <c r="H33" s="38"/>
      <c r="I33" s="130">
        <v>0.20999999999999999</v>
      </c>
      <c r="J33" s="129">
        <f>ROUND(((SUM(BE83:BE150))*I33),  2)</f>
        <v>0</v>
      </c>
      <c r="K33" s="38"/>
      <c r="L33" s="11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52</v>
      </c>
      <c r="F34" s="129">
        <f>ROUND((SUM(BF83:BF150)),  2)</f>
        <v>0</v>
      </c>
      <c r="G34" s="38"/>
      <c r="H34" s="38"/>
      <c r="I34" s="130">
        <v>0.14999999999999999</v>
      </c>
      <c r="J34" s="129">
        <f>ROUND(((SUM(BF83:BF150))*I34),  2)</f>
        <v>0</v>
      </c>
      <c r="K34" s="38"/>
      <c r="L34" s="11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53</v>
      </c>
      <c r="F35" s="129">
        <f>ROUND((SUM(BG83:BG150)),  2)</f>
        <v>0</v>
      </c>
      <c r="G35" s="38"/>
      <c r="H35" s="38"/>
      <c r="I35" s="130">
        <v>0.20999999999999999</v>
      </c>
      <c r="J35" s="129">
        <f>0</f>
        <v>0</v>
      </c>
      <c r="K35" s="38"/>
      <c r="L35" s="11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54</v>
      </c>
      <c r="F36" s="129">
        <f>ROUND((SUM(BH83:BH150)),  2)</f>
        <v>0</v>
      </c>
      <c r="G36" s="38"/>
      <c r="H36" s="38"/>
      <c r="I36" s="130">
        <v>0.14999999999999999</v>
      </c>
      <c r="J36" s="129">
        <f>0</f>
        <v>0</v>
      </c>
      <c r="K36" s="38"/>
      <c r="L36" s="11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55</v>
      </c>
      <c r="F37" s="129">
        <f>ROUND((SUM(BI83:BI150)),  2)</f>
        <v>0</v>
      </c>
      <c r="G37" s="38"/>
      <c r="H37" s="38"/>
      <c r="I37" s="130">
        <v>0</v>
      </c>
      <c r="J37" s="129">
        <f>0</f>
        <v>0</v>
      </c>
      <c r="K37" s="38"/>
      <c r="L37" s="11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18"/>
      <c r="J38" s="38"/>
      <c r="K38" s="38"/>
      <c r="L38" s="11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1"/>
      <c r="D39" s="132" t="s">
        <v>56</v>
      </c>
      <c r="E39" s="76"/>
      <c r="F39" s="76"/>
      <c r="G39" s="133" t="s">
        <v>57</v>
      </c>
      <c r="H39" s="134" t="s">
        <v>58</v>
      </c>
      <c r="I39" s="135"/>
      <c r="J39" s="136">
        <f>SUM(J30:J37)</f>
        <v>0</v>
      </c>
      <c r="K39" s="137"/>
      <c r="L39" s="11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138"/>
      <c r="J40" s="56"/>
      <c r="K40" s="56"/>
      <c r="L40" s="11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139"/>
      <c r="J44" s="58"/>
      <c r="K44" s="58"/>
      <c r="L44" s="11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101</v>
      </c>
      <c r="D45" s="38"/>
      <c r="E45" s="38"/>
      <c r="F45" s="38"/>
      <c r="G45" s="38"/>
      <c r="H45" s="38"/>
      <c r="I45" s="118"/>
      <c r="J45" s="38"/>
      <c r="K45" s="38"/>
      <c r="L45" s="119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118"/>
      <c r="J46" s="38"/>
      <c r="K46" s="38"/>
      <c r="L46" s="119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17</v>
      </c>
      <c r="D47" s="38"/>
      <c r="E47" s="38"/>
      <c r="F47" s="38"/>
      <c r="G47" s="38"/>
      <c r="H47" s="38"/>
      <c r="I47" s="118"/>
      <c r="J47" s="38"/>
      <c r="K47" s="38"/>
      <c r="L47" s="119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3.25" customHeight="1">
      <c r="A48" s="38"/>
      <c r="B48" s="39"/>
      <c r="C48" s="38"/>
      <c r="D48" s="38"/>
      <c r="E48" s="117" t="str">
        <f>E7</f>
        <v>VÝSTAVBA VODOMĚRNÉ ŠACHTY POD HOROU NA PŘIVADĚČI (u čp. 1072 - areál bývalý VAK)</v>
      </c>
      <c r="F48" s="31"/>
      <c r="G48" s="31"/>
      <c r="H48" s="31"/>
      <c r="I48" s="118"/>
      <c r="J48" s="38"/>
      <c r="K48" s="38"/>
      <c r="L48" s="119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99</v>
      </c>
      <c r="D49" s="38"/>
      <c r="E49" s="38"/>
      <c r="F49" s="38"/>
      <c r="G49" s="38"/>
      <c r="H49" s="38"/>
      <c r="I49" s="118"/>
      <c r="J49" s="38"/>
      <c r="K49" s="38"/>
      <c r="L49" s="119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SO2 - SO 2 - Sdělovací kabel pro vodoměrnou šachtu</v>
      </c>
      <c r="F50" s="38"/>
      <c r="G50" s="38"/>
      <c r="H50" s="38"/>
      <c r="I50" s="118"/>
      <c r="J50" s="38"/>
      <c r="K50" s="38"/>
      <c r="L50" s="119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118"/>
      <c r="J51" s="38"/>
      <c r="K51" s="38"/>
      <c r="L51" s="119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23</v>
      </c>
      <c r="D52" s="38"/>
      <c r="E52" s="38"/>
      <c r="F52" s="26" t="str">
        <f>F12</f>
        <v>Ústí nad Orlicí, Střelecká ulice</v>
      </c>
      <c r="G52" s="38"/>
      <c r="H52" s="38"/>
      <c r="I52" s="120" t="s">
        <v>25</v>
      </c>
      <c r="J52" s="64" t="str">
        <f>IF(J12="","",J12)</f>
        <v>1. 10. 2020</v>
      </c>
      <c r="K52" s="38"/>
      <c r="L52" s="119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118"/>
      <c r="J53" s="38"/>
      <c r="K53" s="38"/>
      <c r="L53" s="119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1" t="s">
        <v>31</v>
      </c>
      <c r="D54" s="38"/>
      <c r="E54" s="38"/>
      <c r="F54" s="26" t="str">
        <f>E15</f>
        <v>TEPVOS, spol. s r.o.</v>
      </c>
      <c r="G54" s="38"/>
      <c r="H54" s="38"/>
      <c r="I54" s="120" t="s">
        <v>39</v>
      </c>
      <c r="J54" s="36" t="str">
        <f>E21</f>
        <v>Ing. Jan Falta</v>
      </c>
      <c r="K54" s="38"/>
      <c r="L54" s="119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1" t="s">
        <v>37</v>
      </c>
      <c r="D55" s="38"/>
      <c r="E55" s="38"/>
      <c r="F55" s="26" t="str">
        <f>IF(E18="","",E18)</f>
        <v>Vyplň údaj</v>
      </c>
      <c r="G55" s="38"/>
      <c r="H55" s="38"/>
      <c r="I55" s="120" t="s">
        <v>43</v>
      </c>
      <c r="J55" s="36" t="str">
        <f>E24</f>
        <v>Ing. Jan Falta</v>
      </c>
      <c r="K55" s="38"/>
      <c r="L55" s="119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118"/>
      <c r="J56" s="38"/>
      <c r="K56" s="38"/>
      <c r="L56" s="119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40" t="s">
        <v>102</v>
      </c>
      <c r="D57" s="131"/>
      <c r="E57" s="131"/>
      <c r="F57" s="131"/>
      <c r="G57" s="131"/>
      <c r="H57" s="131"/>
      <c r="I57" s="141"/>
      <c r="J57" s="142" t="s">
        <v>103</v>
      </c>
      <c r="K57" s="131"/>
      <c r="L57" s="119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118"/>
      <c r="J58" s="38"/>
      <c r="K58" s="38"/>
      <c r="L58" s="119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43" t="s">
        <v>78</v>
      </c>
      <c r="D59" s="38"/>
      <c r="E59" s="38"/>
      <c r="F59" s="38"/>
      <c r="G59" s="38"/>
      <c r="H59" s="38"/>
      <c r="I59" s="118"/>
      <c r="J59" s="90">
        <f>J83</f>
        <v>0</v>
      </c>
      <c r="K59" s="38"/>
      <c r="L59" s="119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8" t="s">
        <v>104</v>
      </c>
    </row>
    <row r="60" s="9" customFormat="1" ht="24.96" customHeight="1">
      <c r="A60" s="9"/>
      <c r="B60" s="144"/>
      <c r="C60" s="9"/>
      <c r="D60" s="145" t="s">
        <v>247</v>
      </c>
      <c r="E60" s="146"/>
      <c r="F60" s="146"/>
      <c r="G60" s="146"/>
      <c r="H60" s="146"/>
      <c r="I60" s="147"/>
      <c r="J60" s="148">
        <f>J84</f>
        <v>0</v>
      </c>
      <c r="K60" s="9"/>
      <c r="L60" s="14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9"/>
      <c r="C61" s="10"/>
      <c r="D61" s="150" t="s">
        <v>907</v>
      </c>
      <c r="E61" s="151"/>
      <c r="F61" s="151"/>
      <c r="G61" s="151"/>
      <c r="H61" s="151"/>
      <c r="I61" s="152"/>
      <c r="J61" s="153">
        <f>J85</f>
        <v>0</v>
      </c>
      <c r="K61" s="10"/>
      <c r="L61" s="14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9"/>
      <c r="C62" s="10"/>
      <c r="D62" s="150" t="s">
        <v>908</v>
      </c>
      <c r="E62" s="151"/>
      <c r="F62" s="151"/>
      <c r="G62" s="151"/>
      <c r="H62" s="151"/>
      <c r="I62" s="152"/>
      <c r="J62" s="153">
        <f>J113</f>
        <v>0</v>
      </c>
      <c r="K62" s="10"/>
      <c r="L62" s="14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9"/>
      <c r="C63" s="10"/>
      <c r="D63" s="150" t="s">
        <v>909</v>
      </c>
      <c r="E63" s="151"/>
      <c r="F63" s="151"/>
      <c r="G63" s="151"/>
      <c r="H63" s="151"/>
      <c r="I63" s="152"/>
      <c r="J63" s="153">
        <f>J146</f>
        <v>0</v>
      </c>
      <c r="K63" s="10"/>
      <c r="L63" s="14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38"/>
      <c r="D64" s="38"/>
      <c r="E64" s="38"/>
      <c r="F64" s="38"/>
      <c r="G64" s="38"/>
      <c r="H64" s="38"/>
      <c r="I64" s="118"/>
      <c r="J64" s="38"/>
      <c r="K64" s="38"/>
      <c r="L64" s="119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5"/>
      <c r="C65" s="56"/>
      <c r="D65" s="56"/>
      <c r="E65" s="56"/>
      <c r="F65" s="56"/>
      <c r="G65" s="56"/>
      <c r="H65" s="56"/>
      <c r="I65" s="138"/>
      <c r="J65" s="56"/>
      <c r="K65" s="56"/>
      <c r="L65" s="11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57"/>
      <c r="C69" s="58"/>
      <c r="D69" s="58"/>
      <c r="E69" s="58"/>
      <c r="F69" s="58"/>
      <c r="G69" s="58"/>
      <c r="H69" s="58"/>
      <c r="I69" s="139"/>
      <c r="J69" s="58"/>
      <c r="K69" s="58"/>
      <c r="L69" s="119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2" t="s">
        <v>112</v>
      </c>
      <c r="D70" s="38"/>
      <c r="E70" s="38"/>
      <c r="F70" s="38"/>
      <c r="G70" s="38"/>
      <c r="H70" s="38"/>
      <c r="I70" s="118"/>
      <c r="J70" s="38"/>
      <c r="K70" s="38"/>
      <c r="L70" s="119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38"/>
      <c r="D71" s="38"/>
      <c r="E71" s="38"/>
      <c r="F71" s="38"/>
      <c r="G71" s="38"/>
      <c r="H71" s="38"/>
      <c r="I71" s="118"/>
      <c r="J71" s="38"/>
      <c r="K71" s="38"/>
      <c r="L71" s="119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1" t="s">
        <v>17</v>
      </c>
      <c r="D72" s="38"/>
      <c r="E72" s="38"/>
      <c r="F72" s="38"/>
      <c r="G72" s="38"/>
      <c r="H72" s="38"/>
      <c r="I72" s="118"/>
      <c r="J72" s="38"/>
      <c r="K72" s="38"/>
      <c r="L72" s="119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3.25" customHeight="1">
      <c r="A73" s="38"/>
      <c r="B73" s="39"/>
      <c r="C73" s="38"/>
      <c r="D73" s="38"/>
      <c r="E73" s="117" t="str">
        <f>E7</f>
        <v>VÝSTAVBA VODOMĚRNÉ ŠACHTY POD HOROU NA PŘIVADĚČI (u čp. 1072 - areál bývalý VAK)</v>
      </c>
      <c r="F73" s="31"/>
      <c r="G73" s="31"/>
      <c r="H73" s="31"/>
      <c r="I73" s="118"/>
      <c r="J73" s="38"/>
      <c r="K73" s="38"/>
      <c r="L73" s="119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99</v>
      </c>
      <c r="D74" s="38"/>
      <c r="E74" s="38"/>
      <c r="F74" s="38"/>
      <c r="G74" s="38"/>
      <c r="H74" s="38"/>
      <c r="I74" s="118"/>
      <c r="J74" s="38"/>
      <c r="K74" s="38"/>
      <c r="L74" s="119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38"/>
      <c r="D75" s="38"/>
      <c r="E75" s="62" t="str">
        <f>E9</f>
        <v>SO2 - SO 2 - Sdělovací kabel pro vodoměrnou šachtu</v>
      </c>
      <c r="F75" s="38"/>
      <c r="G75" s="38"/>
      <c r="H75" s="38"/>
      <c r="I75" s="118"/>
      <c r="J75" s="38"/>
      <c r="K75" s="38"/>
      <c r="L75" s="119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38"/>
      <c r="D76" s="38"/>
      <c r="E76" s="38"/>
      <c r="F76" s="38"/>
      <c r="G76" s="38"/>
      <c r="H76" s="38"/>
      <c r="I76" s="118"/>
      <c r="J76" s="38"/>
      <c r="K76" s="38"/>
      <c r="L76" s="11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23</v>
      </c>
      <c r="D77" s="38"/>
      <c r="E77" s="38"/>
      <c r="F77" s="26" t="str">
        <f>F12</f>
        <v>Ústí nad Orlicí, Střelecká ulice</v>
      </c>
      <c r="G77" s="38"/>
      <c r="H77" s="38"/>
      <c r="I77" s="120" t="s">
        <v>25</v>
      </c>
      <c r="J77" s="64" t="str">
        <f>IF(J12="","",J12)</f>
        <v>1. 10. 2020</v>
      </c>
      <c r="K77" s="38"/>
      <c r="L77" s="11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38"/>
      <c r="D78" s="38"/>
      <c r="E78" s="38"/>
      <c r="F78" s="38"/>
      <c r="G78" s="38"/>
      <c r="H78" s="38"/>
      <c r="I78" s="118"/>
      <c r="J78" s="38"/>
      <c r="K78" s="38"/>
      <c r="L78" s="119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1" t="s">
        <v>31</v>
      </c>
      <c r="D79" s="38"/>
      <c r="E79" s="38"/>
      <c r="F79" s="26" t="str">
        <f>E15</f>
        <v>TEPVOS, spol. s r.o.</v>
      </c>
      <c r="G79" s="38"/>
      <c r="H79" s="38"/>
      <c r="I79" s="120" t="s">
        <v>39</v>
      </c>
      <c r="J79" s="36" t="str">
        <f>E21</f>
        <v>Ing. Jan Falta</v>
      </c>
      <c r="K79" s="38"/>
      <c r="L79" s="119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1" t="s">
        <v>37</v>
      </c>
      <c r="D80" s="38"/>
      <c r="E80" s="38"/>
      <c r="F80" s="26" t="str">
        <f>IF(E18="","",E18)</f>
        <v>Vyplň údaj</v>
      </c>
      <c r="G80" s="38"/>
      <c r="H80" s="38"/>
      <c r="I80" s="120" t="s">
        <v>43</v>
      </c>
      <c r="J80" s="36" t="str">
        <f>E24</f>
        <v>Ing. Jan Falta</v>
      </c>
      <c r="K80" s="38"/>
      <c r="L80" s="119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38"/>
      <c r="D81" s="38"/>
      <c r="E81" s="38"/>
      <c r="F81" s="38"/>
      <c r="G81" s="38"/>
      <c r="H81" s="38"/>
      <c r="I81" s="118"/>
      <c r="J81" s="38"/>
      <c r="K81" s="38"/>
      <c r="L81" s="11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54"/>
      <c r="B82" s="155"/>
      <c r="C82" s="156" t="s">
        <v>113</v>
      </c>
      <c r="D82" s="157" t="s">
        <v>65</v>
      </c>
      <c r="E82" s="157" t="s">
        <v>61</v>
      </c>
      <c r="F82" s="157" t="s">
        <v>62</v>
      </c>
      <c r="G82" s="157" t="s">
        <v>114</v>
      </c>
      <c r="H82" s="157" t="s">
        <v>115</v>
      </c>
      <c r="I82" s="158" t="s">
        <v>116</v>
      </c>
      <c r="J82" s="157" t="s">
        <v>103</v>
      </c>
      <c r="K82" s="159" t="s">
        <v>117</v>
      </c>
      <c r="L82" s="160"/>
      <c r="M82" s="80" t="s">
        <v>3</v>
      </c>
      <c r="N82" s="81" t="s">
        <v>50</v>
      </c>
      <c r="O82" s="81" t="s">
        <v>118</v>
      </c>
      <c r="P82" s="81" t="s">
        <v>119</v>
      </c>
      <c r="Q82" s="81" t="s">
        <v>120</v>
      </c>
      <c r="R82" s="81" t="s">
        <v>121</v>
      </c>
      <c r="S82" s="81" t="s">
        <v>122</v>
      </c>
      <c r="T82" s="82" t="s">
        <v>123</v>
      </c>
      <c r="U82" s="15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</row>
    <row r="83" s="2" customFormat="1" ht="22.8" customHeight="1">
      <c r="A83" s="38"/>
      <c r="B83" s="39"/>
      <c r="C83" s="87" t="s">
        <v>124</v>
      </c>
      <c r="D83" s="38"/>
      <c r="E83" s="38"/>
      <c r="F83" s="38"/>
      <c r="G83" s="38"/>
      <c r="H83" s="38"/>
      <c r="I83" s="118"/>
      <c r="J83" s="161">
        <f>BK83</f>
        <v>0</v>
      </c>
      <c r="K83" s="38"/>
      <c r="L83" s="39"/>
      <c r="M83" s="83"/>
      <c r="N83" s="68"/>
      <c r="O83" s="84"/>
      <c r="P83" s="162">
        <f>P84</f>
        <v>0</v>
      </c>
      <c r="Q83" s="84"/>
      <c r="R83" s="162">
        <f>R84</f>
        <v>45.456382999999988</v>
      </c>
      <c r="S83" s="84"/>
      <c r="T83" s="163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8" t="s">
        <v>79</v>
      </c>
      <c r="AU83" s="18" t="s">
        <v>104</v>
      </c>
      <c r="BK83" s="164">
        <f>BK84</f>
        <v>0</v>
      </c>
    </row>
    <row r="84" s="12" customFormat="1" ht="25.92" customHeight="1">
      <c r="A84" s="12"/>
      <c r="B84" s="165"/>
      <c r="C84" s="12"/>
      <c r="D84" s="166" t="s">
        <v>79</v>
      </c>
      <c r="E84" s="167" t="s">
        <v>366</v>
      </c>
      <c r="F84" s="167" t="s">
        <v>893</v>
      </c>
      <c r="G84" s="12"/>
      <c r="H84" s="12"/>
      <c r="I84" s="168"/>
      <c r="J84" s="169">
        <f>BK84</f>
        <v>0</v>
      </c>
      <c r="K84" s="12"/>
      <c r="L84" s="165"/>
      <c r="M84" s="170"/>
      <c r="N84" s="171"/>
      <c r="O84" s="171"/>
      <c r="P84" s="172">
        <f>P85+P113+P146</f>
        <v>0</v>
      </c>
      <c r="Q84" s="171"/>
      <c r="R84" s="172">
        <f>R85+R113+R146</f>
        <v>45.456382999999988</v>
      </c>
      <c r="S84" s="171"/>
      <c r="T84" s="173">
        <f>T85+T113+T146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66" t="s">
        <v>146</v>
      </c>
      <c r="AT84" s="174" t="s">
        <v>79</v>
      </c>
      <c r="AU84" s="174" t="s">
        <v>80</v>
      </c>
      <c r="AY84" s="166" t="s">
        <v>128</v>
      </c>
      <c r="BK84" s="175">
        <f>BK85+BK113+BK146</f>
        <v>0</v>
      </c>
    </row>
    <row r="85" s="12" customFormat="1" ht="22.8" customHeight="1">
      <c r="A85" s="12"/>
      <c r="B85" s="165"/>
      <c r="C85" s="12"/>
      <c r="D85" s="166" t="s">
        <v>79</v>
      </c>
      <c r="E85" s="176" t="s">
        <v>910</v>
      </c>
      <c r="F85" s="176" t="s">
        <v>911</v>
      </c>
      <c r="G85" s="12"/>
      <c r="H85" s="12"/>
      <c r="I85" s="168"/>
      <c r="J85" s="177">
        <f>BK85</f>
        <v>0</v>
      </c>
      <c r="K85" s="12"/>
      <c r="L85" s="165"/>
      <c r="M85" s="170"/>
      <c r="N85" s="171"/>
      <c r="O85" s="171"/>
      <c r="P85" s="172">
        <f>SUM(P86:P112)</f>
        <v>0</v>
      </c>
      <c r="Q85" s="171"/>
      <c r="R85" s="172">
        <f>SUM(R86:R112)</f>
        <v>0</v>
      </c>
      <c r="S85" s="171"/>
      <c r="T85" s="173">
        <f>SUM(T86:T112)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66" t="s">
        <v>146</v>
      </c>
      <c r="AT85" s="174" t="s">
        <v>79</v>
      </c>
      <c r="AU85" s="174" t="s">
        <v>87</v>
      </c>
      <c r="AY85" s="166" t="s">
        <v>128</v>
      </c>
      <c r="BK85" s="175">
        <f>SUM(BK86:BK112)</f>
        <v>0</v>
      </c>
    </row>
    <row r="86" s="2" customFormat="1" ht="21.75" customHeight="1">
      <c r="A86" s="38"/>
      <c r="B86" s="178"/>
      <c r="C86" s="179" t="s">
        <v>87</v>
      </c>
      <c r="D86" s="179" t="s">
        <v>131</v>
      </c>
      <c r="E86" s="180" t="s">
        <v>912</v>
      </c>
      <c r="F86" s="181" t="s">
        <v>913</v>
      </c>
      <c r="G86" s="182" t="s">
        <v>456</v>
      </c>
      <c r="H86" s="183">
        <v>165</v>
      </c>
      <c r="I86" s="184"/>
      <c r="J86" s="185">
        <f>ROUND(I86*H86,2)</f>
        <v>0</v>
      </c>
      <c r="K86" s="181" t="s">
        <v>3</v>
      </c>
      <c r="L86" s="39"/>
      <c r="M86" s="186" t="s">
        <v>3</v>
      </c>
      <c r="N86" s="187" t="s">
        <v>51</v>
      </c>
      <c r="O86" s="72"/>
      <c r="P86" s="188">
        <f>O86*H86</f>
        <v>0</v>
      </c>
      <c r="Q86" s="188">
        <v>0</v>
      </c>
      <c r="R86" s="188">
        <f>Q86*H86</f>
        <v>0</v>
      </c>
      <c r="S86" s="188">
        <v>0</v>
      </c>
      <c r="T86" s="189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90" t="s">
        <v>552</v>
      </c>
      <c r="AT86" s="190" t="s">
        <v>131</v>
      </c>
      <c r="AU86" s="190" t="s">
        <v>89</v>
      </c>
      <c r="AY86" s="18" t="s">
        <v>128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18" t="s">
        <v>87</v>
      </c>
      <c r="BK86" s="191">
        <f>ROUND(I86*H86,2)</f>
        <v>0</v>
      </c>
      <c r="BL86" s="18" t="s">
        <v>552</v>
      </c>
      <c r="BM86" s="190" t="s">
        <v>914</v>
      </c>
    </row>
    <row r="87" s="2" customFormat="1" ht="16.5" customHeight="1">
      <c r="A87" s="38"/>
      <c r="B87" s="178"/>
      <c r="C87" s="217" t="s">
        <v>89</v>
      </c>
      <c r="D87" s="217" t="s">
        <v>366</v>
      </c>
      <c r="E87" s="218" t="s">
        <v>915</v>
      </c>
      <c r="F87" s="219" t="s">
        <v>916</v>
      </c>
      <c r="G87" s="220" t="s">
        <v>456</v>
      </c>
      <c r="H87" s="221">
        <v>200</v>
      </c>
      <c r="I87" s="222"/>
      <c r="J87" s="223">
        <f>ROUND(I87*H87,2)</f>
        <v>0</v>
      </c>
      <c r="K87" s="219" t="s">
        <v>3</v>
      </c>
      <c r="L87" s="224"/>
      <c r="M87" s="225" t="s">
        <v>3</v>
      </c>
      <c r="N87" s="226" t="s">
        <v>51</v>
      </c>
      <c r="O87" s="72"/>
      <c r="P87" s="188">
        <f>O87*H87</f>
        <v>0</v>
      </c>
      <c r="Q87" s="188">
        <v>0</v>
      </c>
      <c r="R87" s="188">
        <f>Q87*H87</f>
        <v>0</v>
      </c>
      <c r="S87" s="188">
        <v>0</v>
      </c>
      <c r="T87" s="189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90" t="s">
        <v>904</v>
      </c>
      <c r="AT87" s="190" t="s">
        <v>366</v>
      </c>
      <c r="AU87" s="190" t="s">
        <v>89</v>
      </c>
      <c r="AY87" s="18" t="s">
        <v>128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18" t="s">
        <v>87</v>
      </c>
      <c r="BK87" s="191">
        <f>ROUND(I87*H87,2)</f>
        <v>0</v>
      </c>
      <c r="BL87" s="18" t="s">
        <v>552</v>
      </c>
      <c r="BM87" s="190" t="s">
        <v>917</v>
      </c>
    </row>
    <row r="88" s="2" customFormat="1" ht="16.5" customHeight="1">
      <c r="A88" s="38"/>
      <c r="B88" s="178"/>
      <c r="C88" s="179" t="s">
        <v>146</v>
      </c>
      <c r="D88" s="179" t="s">
        <v>131</v>
      </c>
      <c r="E88" s="180" t="s">
        <v>918</v>
      </c>
      <c r="F88" s="181" t="s">
        <v>919</v>
      </c>
      <c r="G88" s="182" t="s">
        <v>456</v>
      </c>
      <c r="H88" s="183">
        <v>90</v>
      </c>
      <c r="I88" s="184"/>
      <c r="J88" s="185">
        <f>ROUND(I88*H88,2)</f>
        <v>0</v>
      </c>
      <c r="K88" s="181" t="s">
        <v>3</v>
      </c>
      <c r="L88" s="39"/>
      <c r="M88" s="186" t="s">
        <v>3</v>
      </c>
      <c r="N88" s="187" t="s">
        <v>51</v>
      </c>
      <c r="O88" s="72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0" t="s">
        <v>552</v>
      </c>
      <c r="AT88" s="190" t="s">
        <v>131</v>
      </c>
      <c r="AU88" s="190" t="s">
        <v>89</v>
      </c>
      <c r="AY88" s="18" t="s">
        <v>128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8" t="s">
        <v>87</v>
      </c>
      <c r="BK88" s="191">
        <f>ROUND(I88*H88,2)</f>
        <v>0</v>
      </c>
      <c r="BL88" s="18" t="s">
        <v>552</v>
      </c>
      <c r="BM88" s="190" t="s">
        <v>920</v>
      </c>
    </row>
    <row r="89" s="2" customFormat="1" ht="16.5" customHeight="1">
      <c r="A89" s="38"/>
      <c r="B89" s="178"/>
      <c r="C89" s="217" t="s">
        <v>150</v>
      </c>
      <c r="D89" s="217" t="s">
        <v>366</v>
      </c>
      <c r="E89" s="218" t="s">
        <v>921</v>
      </c>
      <c r="F89" s="219" t="s">
        <v>922</v>
      </c>
      <c r="G89" s="220" t="s">
        <v>456</v>
      </c>
      <c r="H89" s="221">
        <v>90</v>
      </c>
      <c r="I89" s="222"/>
      <c r="J89" s="223">
        <f>ROUND(I89*H89,2)</f>
        <v>0</v>
      </c>
      <c r="K89" s="219" t="s">
        <v>3</v>
      </c>
      <c r="L89" s="224"/>
      <c r="M89" s="225" t="s">
        <v>3</v>
      </c>
      <c r="N89" s="226" t="s">
        <v>51</v>
      </c>
      <c r="O89" s="72"/>
      <c r="P89" s="188">
        <f>O89*H89</f>
        <v>0</v>
      </c>
      <c r="Q89" s="188">
        <v>0</v>
      </c>
      <c r="R89" s="188">
        <f>Q89*H89</f>
        <v>0</v>
      </c>
      <c r="S89" s="188">
        <v>0</v>
      </c>
      <c r="T89" s="18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90" t="s">
        <v>904</v>
      </c>
      <c r="AT89" s="190" t="s">
        <v>366</v>
      </c>
      <c r="AU89" s="190" t="s">
        <v>89</v>
      </c>
      <c r="AY89" s="18" t="s">
        <v>128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8" t="s">
        <v>87</v>
      </c>
      <c r="BK89" s="191">
        <f>ROUND(I89*H89,2)</f>
        <v>0</v>
      </c>
      <c r="BL89" s="18" t="s">
        <v>552</v>
      </c>
      <c r="BM89" s="190" t="s">
        <v>923</v>
      </c>
    </row>
    <row r="90" s="2" customFormat="1" ht="16.5" customHeight="1">
      <c r="A90" s="38"/>
      <c r="B90" s="178"/>
      <c r="C90" s="217" t="s">
        <v>127</v>
      </c>
      <c r="D90" s="217" t="s">
        <v>366</v>
      </c>
      <c r="E90" s="218" t="s">
        <v>924</v>
      </c>
      <c r="F90" s="219" t="s">
        <v>925</v>
      </c>
      <c r="G90" s="220" t="s">
        <v>456</v>
      </c>
      <c r="H90" s="221">
        <v>165</v>
      </c>
      <c r="I90" s="222"/>
      <c r="J90" s="223">
        <f>ROUND(I90*H90,2)</f>
        <v>0</v>
      </c>
      <c r="K90" s="219" t="s">
        <v>3</v>
      </c>
      <c r="L90" s="224"/>
      <c r="M90" s="225" t="s">
        <v>3</v>
      </c>
      <c r="N90" s="226" t="s">
        <v>51</v>
      </c>
      <c r="O90" s="72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90" t="s">
        <v>904</v>
      </c>
      <c r="AT90" s="190" t="s">
        <v>366</v>
      </c>
      <c r="AU90" s="190" t="s">
        <v>89</v>
      </c>
      <c r="AY90" s="18" t="s">
        <v>128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8" t="s">
        <v>87</v>
      </c>
      <c r="BK90" s="191">
        <f>ROUND(I90*H90,2)</f>
        <v>0</v>
      </c>
      <c r="BL90" s="18" t="s">
        <v>552</v>
      </c>
      <c r="BM90" s="190" t="s">
        <v>926</v>
      </c>
    </row>
    <row r="91" s="2" customFormat="1" ht="16.5" customHeight="1">
      <c r="A91" s="38"/>
      <c r="B91" s="178"/>
      <c r="C91" s="179" t="s">
        <v>160</v>
      </c>
      <c r="D91" s="179" t="s">
        <v>131</v>
      </c>
      <c r="E91" s="180" t="s">
        <v>927</v>
      </c>
      <c r="F91" s="181" t="s">
        <v>928</v>
      </c>
      <c r="G91" s="182" t="s">
        <v>456</v>
      </c>
      <c r="H91" s="183">
        <v>5</v>
      </c>
      <c r="I91" s="184"/>
      <c r="J91" s="185">
        <f>ROUND(I91*H91,2)</f>
        <v>0</v>
      </c>
      <c r="K91" s="181" t="s">
        <v>3</v>
      </c>
      <c r="L91" s="39"/>
      <c r="M91" s="186" t="s">
        <v>3</v>
      </c>
      <c r="N91" s="187" t="s">
        <v>51</v>
      </c>
      <c r="O91" s="72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0" t="s">
        <v>552</v>
      </c>
      <c r="AT91" s="190" t="s">
        <v>131</v>
      </c>
      <c r="AU91" s="190" t="s">
        <v>89</v>
      </c>
      <c r="AY91" s="18" t="s">
        <v>128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87</v>
      </c>
      <c r="BK91" s="191">
        <f>ROUND(I91*H91,2)</f>
        <v>0</v>
      </c>
      <c r="BL91" s="18" t="s">
        <v>552</v>
      </c>
      <c r="BM91" s="190" t="s">
        <v>929</v>
      </c>
    </row>
    <row r="92" s="2" customFormat="1" ht="16.5" customHeight="1">
      <c r="A92" s="38"/>
      <c r="B92" s="178"/>
      <c r="C92" s="217" t="s">
        <v>165</v>
      </c>
      <c r="D92" s="217" t="s">
        <v>366</v>
      </c>
      <c r="E92" s="218" t="s">
        <v>930</v>
      </c>
      <c r="F92" s="219" t="s">
        <v>931</v>
      </c>
      <c r="G92" s="220" t="s">
        <v>932</v>
      </c>
      <c r="H92" s="221">
        <v>6</v>
      </c>
      <c r="I92" s="222"/>
      <c r="J92" s="223">
        <f>ROUND(I92*H92,2)</f>
        <v>0</v>
      </c>
      <c r="K92" s="219" t="s">
        <v>3</v>
      </c>
      <c r="L92" s="224"/>
      <c r="M92" s="225" t="s">
        <v>3</v>
      </c>
      <c r="N92" s="226" t="s">
        <v>51</v>
      </c>
      <c r="O92" s="72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90" t="s">
        <v>904</v>
      </c>
      <c r="AT92" s="190" t="s">
        <v>366</v>
      </c>
      <c r="AU92" s="190" t="s">
        <v>89</v>
      </c>
      <c r="AY92" s="18" t="s">
        <v>128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8" t="s">
        <v>87</v>
      </c>
      <c r="BK92" s="191">
        <f>ROUND(I92*H92,2)</f>
        <v>0</v>
      </c>
      <c r="BL92" s="18" t="s">
        <v>552</v>
      </c>
      <c r="BM92" s="190" t="s">
        <v>933</v>
      </c>
    </row>
    <row r="93" s="2" customFormat="1" ht="16.5" customHeight="1">
      <c r="A93" s="38"/>
      <c r="B93" s="178"/>
      <c r="C93" s="179" t="s">
        <v>171</v>
      </c>
      <c r="D93" s="179" t="s">
        <v>131</v>
      </c>
      <c r="E93" s="180" t="s">
        <v>934</v>
      </c>
      <c r="F93" s="181" t="s">
        <v>935</v>
      </c>
      <c r="G93" s="182" t="s">
        <v>134</v>
      </c>
      <c r="H93" s="183">
        <v>1</v>
      </c>
      <c r="I93" s="184"/>
      <c r="J93" s="185">
        <f>ROUND(I93*H93,2)</f>
        <v>0</v>
      </c>
      <c r="K93" s="181" t="s">
        <v>3</v>
      </c>
      <c r="L93" s="39"/>
      <c r="M93" s="186" t="s">
        <v>3</v>
      </c>
      <c r="N93" s="187" t="s">
        <v>51</v>
      </c>
      <c r="O93" s="72"/>
      <c r="P93" s="188">
        <f>O93*H93</f>
        <v>0</v>
      </c>
      <c r="Q93" s="188">
        <v>0</v>
      </c>
      <c r="R93" s="188">
        <f>Q93*H93</f>
        <v>0</v>
      </c>
      <c r="S93" s="188">
        <v>0</v>
      </c>
      <c r="T93" s="18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90" t="s">
        <v>552</v>
      </c>
      <c r="AT93" s="190" t="s">
        <v>131</v>
      </c>
      <c r="AU93" s="190" t="s">
        <v>89</v>
      </c>
      <c r="AY93" s="18" t="s">
        <v>128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8" t="s">
        <v>87</v>
      </c>
      <c r="BK93" s="191">
        <f>ROUND(I93*H93,2)</f>
        <v>0</v>
      </c>
      <c r="BL93" s="18" t="s">
        <v>552</v>
      </c>
      <c r="BM93" s="190" t="s">
        <v>936</v>
      </c>
    </row>
    <row r="94" s="2" customFormat="1" ht="16.5" customHeight="1">
      <c r="A94" s="38"/>
      <c r="B94" s="178"/>
      <c r="C94" s="217" t="s">
        <v>175</v>
      </c>
      <c r="D94" s="217" t="s">
        <v>366</v>
      </c>
      <c r="E94" s="218" t="s">
        <v>937</v>
      </c>
      <c r="F94" s="219" t="s">
        <v>938</v>
      </c>
      <c r="G94" s="220" t="s">
        <v>134</v>
      </c>
      <c r="H94" s="221">
        <v>1</v>
      </c>
      <c r="I94" s="222"/>
      <c r="J94" s="223">
        <f>ROUND(I94*H94,2)</f>
        <v>0</v>
      </c>
      <c r="K94" s="219" t="s">
        <v>3</v>
      </c>
      <c r="L94" s="224"/>
      <c r="M94" s="225" t="s">
        <v>3</v>
      </c>
      <c r="N94" s="226" t="s">
        <v>51</v>
      </c>
      <c r="O94" s="72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0" t="s">
        <v>904</v>
      </c>
      <c r="AT94" s="190" t="s">
        <v>366</v>
      </c>
      <c r="AU94" s="190" t="s">
        <v>89</v>
      </c>
      <c r="AY94" s="18" t="s">
        <v>128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87</v>
      </c>
      <c r="BK94" s="191">
        <f>ROUND(I94*H94,2)</f>
        <v>0</v>
      </c>
      <c r="BL94" s="18" t="s">
        <v>552</v>
      </c>
      <c r="BM94" s="190" t="s">
        <v>939</v>
      </c>
    </row>
    <row r="95" s="2" customFormat="1" ht="16.5" customHeight="1">
      <c r="A95" s="38"/>
      <c r="B95" s="178"/>
      <c r="C95" s="217" t="s">
        <v>179</v>
      </c>
      <c r="D95" s="217" t="s">
        <v>366</v>
      </c>
      <c r="E95" s="218" t="s">
        <v>940</v>
      </c>
      <c r="F95" s="219" t="s">
        <v>941</v>
      </c>
      <c r="G95" s="220" t="s">
        <v>134</v>
      </c>
      <c r="H95" s="221">
        <v>1</v>
      </c>
      <c r="I95" s="222"/>
      <c r="J95" s="223">
        <f>ROUND(I95*H95,2)</f>
        <v>0</v>
      </c>
      <c r="K95" s="219" t="s">
        <v>3</v>
      </c>
      <c r="L95" s="224"/>
      <c r="M95" s="225" t="s">
        <v>3</v>
      </c>
      <c r="N95" s="226" t="s">
        <v>51</v>
      </c>
      <c r="O95" s="72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90" t="s">
        <v>904</v>
      </c>
      <c r="AT95" s="190" t="s">
        <v>366</v>
      </c>
      <c r="AU95" s="190" t="s">
        <v>89</v>
      </c>
      <c r="AY95" s="18" t="s">
        <v>128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87</v>
      </c>
      <c r="BK95" s="191">
        <f>ROUND(I95*H95,2)</f>
        <v>0</v>
      </c>
      <c r="BL95" s="18" t="s">
        <v>552</v>
      </c>
      <c r="BM95" s="190" t="s">
        <v>942</v>
      </c>
    </row>
    <row r="96" s="2" customFormat="1" ht="16.5" customHeight="1">
      <c r="A96" s="38"/>
      <c r="B96" s="178"/>
      <c r="C96" s="217" t="s">
        <v>185</v>
      </c>
      <c r="D96" s="217" t="s">
        <v>366</v>
      </c>
      <c r="E96" s="218" t="s">
        <v>943</v>
      </c>
      <c r="F96" s="219" t="s">
        <v>944</v>
      </c>
      <c r="G96" s="220" t="s">
        <v>134</v>
      </c>
      <c r="H96" s="221">
        <v>1</v>
      </c>
      <c r="I96" s="222"/>
      <c r="J96" s="223">
        <f>ROUND(I96*H96,2)</f>
        <v>0</v>
      </c>
      <c r="K96" s="219" t="s">
        <v>3</v>
      </c>
      <c r="L96" s="224"/>
      <c r="M96" s="225" t="s">
        <v>3</v>
      </c>
      <c r="N96" s="226" t="s">
        <v>51</v>
      </c>
      <c r="O96" s="72"/>
      <c r="P96" s="188">
        <f>O96*H96</f>
        <v>0</v>
      </c>
      <c r="Q96" s="188">
        <v>0</v>
      </c>
      <c r="R96" s="188">
        <f>Q96*H96</f>
        <v>0</v>
      </c>
      <c r="S96" s="188">
        <v>0</v>
      </c>
      <c r="T96" s="18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90" t="s">
        <v>904</v>
      </c>
      <c r="AT96" s="190" t="s">
        <v>366</v>
      </c>
      <c r="AU96" s="190" t="s">
        <v>89</v>
      </c>
      <c r="AY96" s="18" t="s">
        <v>128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18" t="s">
        <v>87</v>
      </c>
      <c r="BK96" s="191">
        <f>ROUND(I96*H96,2)</f>
        <v>0</v>
      </c>
      <c r="BL96" s="18" t="s">
        <v>552</v>
      </c>
      <c r="BM96" s="190" t="s">
        <v>945</v>
      </c>
    </row>
    <row r="97" s="2" customFormat="1" ht="16.5" customHeight="1">
      <c r="A97" s="38"/>
      <c r="B97" s="178"/>
      <c r="C97" s="217" t="s">
        <v>189</v>
      </c>
      <c r="D97" s="217" t="s">
        <v>366</v>
      </c>
      <c r="E97" s="218" t="s">
        <v>946</v>
      </c>
      <c r="F97" s="219" t="s">
        <v>947</v>
      </c>
      <c r="G97" s="220" t="s">
        <v>134</v>
      </c>
      <c r="H97" s="221">
        <v>1</v>
      </c>
      <c r="I97" s="222"/>
      <c r="J97" s="223">
        <f>ROUND(I97*H97,2)</f>
        <v>0</v>
      </c>
      <c r="K97" s="219" t="s">
        <v>3</v>
      </c>
      <c r="L97" s="224"/>
      <c r="M97" s="225" t="s">
        <v>3</v>
      </c>
      <c r="N97" s="226" t="s">
        <v>51</v>
      </c>
      <c r="O97" s="72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90" t="s">
        <v>904</v>
      </c>
      <c r="AT97" s="190" t="s">
        <v>366</v>
      </c>
      <c r="AU97" s="190" t="s">
        <v>89</v>
      </c>
      <c r="AY97" s="18" t="s">
        <v>128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87</v>
      </c>
      <c r="BK97" s="191">
        <f>ROUND(I97*H97,2)</f>
        <v>0</v>
      </c>
      <c r="BL97" s="18" t="s">
        <v>552</v>
      </c>
      <c r="BM97" s="190" t="s">
        <v>948</v>
      </c>
    </row>
    <row r="98" s="2" customFormat="1" ht="16.5" customHeight="1">
      <c r="A98" s="38"/>
      <c r="B98" s="178"/>
      <c r="C98" s="179" t="s">
        <v>199</v>
      </c>
      <c r="D98" s="179" t="s">
        <v>131</v>
      </c>
      <c r="E98" s="180" t="s">
        <v>949</v>
      </c>
      <c r="F98" s="181" t="s">
        <v>950</v>
      </c>
      <c r="G98" s="182" t="s">
        <v>456</v>
      </c>
      <c r="H98" s="183">
        <v>25</v>
      </c>
      <c r="I98" s="184"/>
      <c r="J98" s="185">
        <f>ROUND(I98*H98,2)</f>
        <v>0</v>
      </c>
      <c r="K98" s="181" t="s">
        <v>3</v>
      </c>
      <c r="L98" s="39"/>
      <c r="M98" s="186" t="s">
        <v>3</v>
      </c>
      <c r="N98" s="187" t="s">
        <v>51</v>
      </c>
      <c r="O98" s="72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90" t="s">
        <v>552</v>
      </c>
      <c r="AT98" s="190" t="s">
        <v>131</v>
      </c>
      <c r="AU98" s="190" t="s">
        <v>89</v>
      </c>
      <c r="AY98" s="18" t="s">
        <v>128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87</v>
      </c>
      <c r="BK98" s="191">
        <f>ROUND(I98*H98,2)</f>
        <v>0</v>
      </c>
      <c r="BL98" s="18" t="s">
        <v>552</v>
      </c>
      <c r="BM98" s="190" t="s">
        <v>951</v>
      </c>
    </row>
    <row r="99" s="2" customFormat="1" ht="16.5" customHeight="1">
      <c r="A99" s="38"/>
      <c r="B99" s="178"/>
      <c r="C99" s="179" t="s">
        <v>206</v>
      </c>
      <c r="D99" s="179" t="s">
        <v>131</v>
      </c>
      <c r="E99" s="180" t="s">
        <v>952</v>
      </c>
      <c r="F99" s="181" t="s">
        <v>953</v>
      </c>
      <c r="G99" s="182" t="s">
        <v>456</v>
      </c>
      <c r="H99" s="183">
        <v>30</v>
      </c>
      <c r="I99" s="184"/>
      <c r="J99" s="185">
        <f>ROUND(I99*H99,2)</f>
        <v>0</v>
      </c>
      <c r="K99" s="181" t="s">
        <v>3</v>
      </c>
      <c r="L99" s="39"/>
      <c r="M99" s="186" t="s">
        <v>3</v>
      </c>
      <c r="N99" s="187" t="s">
        <v>51</v>
      </c>
      <c r="O99" s="72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90" t="s">
        <v>552</v>
      </c>
      <c r="AT99" s="190" t="s">
        <v>131</v>
      </c>
      <c r="AU99" s="190" t="s">
        <v>89</v>
      </c>
      <c r="AY99" s="18" t="s">
        <v>128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87</v>
      </c>
      <c r="BK99" s="191">
        <f>ROUND(I99*H99,2)</f>
        <v>0</v>
      </c>
      <c r="BL99" s="18" t="s">
        <v>552</v>
      </c>
      <c r="BM99" s="190" t="s">
        <v>954</v>
      </c>
    </row>
    <row r="100" s="2" customFormat="1" ht="16.5" customHeight="1">
      <c r="A100" s="38"/>
      <c r="B100" s="178"/>
      <c r="C100" s="179" t="s">
        <v>9</v>
      </c>
      <c r="D100" s="179" t="s">
        <v>131</v>
      </c>
      <c r="E100" s="180" t="s">
        <v>955</v>
      </c>
      <c r="F100" s="181" t="s">
        <v>956</v>
      </c>
      <c r="G100" s="182" t="s">
        <v>134</v>
      </c>
      <c r="H100" s="183">
        <v>1</v>
      </c>
      <c r="I100" s="184"/>
      <c r="J100" s="185">
        <f>ROUND(I100*H100,2)</f>
        <v>0</v>
      </c>
      <c r="K100" s="181" t="s">
        <v>3</v>
      </c>
      <c r="L100" s="39"/>
      <c r="M100" s="186" t="s">
        <v>3</v>
      </c>
      <c r="N100" s="187" t="s">
        <v>51</v>
      </c>
      <c r="O100" s="72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90" t="s">
        <v>552</v>
      </c>
      <c r="AT100" s="190" t="s">
        <v>131</v>
      </c>
      <c r="AU100" s="190" t="s">
        <v>89</v>
      </c>
      <c r="AY100" s="18" t="s">
        <v>128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87</v>
      </c>
      <c r="BK100" s="191">
        <f>ROUND(I100*H100,2)</f>
        <v>0</v>
      </c>
      <c r="BL100" s="18" t="s">
        <v>552</v>
      </c>
      <c r="BM100" s="190" t="s">
        <v>957</v>
      </c>
    </row>
    <row r="101" s="2" customFormat="1" ht="16.5" customHeight="1">
      <c r="A101" s="38"/>
      <c r="B101" s="178"/>
      <c r="C101" s="179" t="s">
        <v>215</v>
      </c>
      <c r="D101" s="179" t="s">
        <v>131</v>
      </c>
      <c r="E101" s="180" t="s">
        <v>958</v>
      </c>
      <c r="F101" s="181" t="s">
        <v>959</v>
      </c>
      <c r="G101" s="182" t="s">
        <v>932</v>
      </c>
      <c r="H101" s="183">
        <v>5</v>
      </c>
      <c r="I101" s="184"/>
      <c r="J101" s="185">
        <f>ROUND(I101*H101,2)</f>
        <v>0</v>
      </c>
      <c r="K101" s="181" t="s">
        <v>3</v>
      </c>
      <c r="L101" s="39"/>
      <c r="M101" s="186" t="s">
        <v>3</v>
      </c>
      <c r="N101" s="187" t="s">
        <v>51</v>
      </c>
      <c r="O101" s="72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90" t="s">
        <v>552</v>
      </c>
      <c r="AT101" s="190" t="s">
        <v>131</v>
      </c>
      <c r="AU101" s="190" t="s">
        <v>89</v>
      </c>
      <c r="AY101" s="18" t="s">
        <v>128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87</v>
      </c>
      <c r="BK101" s="191">
        <f>ROUND(I101*H101,2)</f>
        <v>0</v>
      </c>
      <c r="BL101" s="18" t="s">
        <v>552</v>
      </c>
      <c r="BM101" s="190" t="s">
        <v>960</v>
      </c>
    </row>
    <row r="102" s="2" customFormat="1" ht="16.5" customHeight="1">
      <c r="A102" s="38"/>
      <c r="B102" s="178"/>
      <c r="C102" s="217" t="s">
        <v>219</v>
      </c>
      <c r="D102" s="217" t="s">
        <v>366</v>
      </c>
      <c r="E102" s="218" t="s">
        <v>961</v>
      </c>
      <c r="F102" s="219" t="s">
        <v>962</v>
      </c>
      <c r="G102" s="220" t="s">
        <v>932</v>
      </c>
      <c r="H102" s="221">
        <v>2</v>
      </c>
      <c r="I102" s="222"/>
      <c r="J102" s="223">
        <f>ROUND(I102*H102,2)</f>
        <v>0</v>
      </c>
      <c r="K102" s="219" t="s">
        <v>3</v>
      </c>
      <c r="L102" s="224"/>
      <c r="M102" s="225" t="s">
        <v>3</v>
      </c>
      <c r="N102" s="226" t="s">
        <v>51</v>
      </c>
      <c r="O102" s="72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90" t="s">
        <v>904</v>
      </c>
      <c r="AT102" s="190" t="s">
        <v>366</v>
      </c>
      <c r="AU102" s="190" t="s">
        <v>89</v>
      </c>
      <c r="AY102" s="18" t="s">
        <v>128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8" t="s">
        <v>87</v>
      </c>
      <c r="BK102" s="191">
        <f>ROUND(I102*H102,2)</f>
        <v>0</v>
      </c>
      <c r="BL102" s="18" t="s">
        <v>552</v>
      </c>
      <c r="BM102" s="190" t="s">
        <v>963</v>
      </c>
    </row>
    <row r="103" s="2" customFormat="1" ht="16.5" customHeight="1">
      <c r="A103" s="38"/>
      <c r="B103" s="178"/>
      <c r="C103" s="217" t="s">
        <v>223</v>
      </c>
      <c r="D103" s="217" t="s">
        <v>366</v>
      </c>
      <c r="E103" s="218" t="s">
        <v>964</v>
      </c>
      <c r="F103" s="219" t="s">
        <v>965</v>
      </c>
      <c r="G103" s="220" t="s">
        <v>932</v>
      </c>
      <c r="H103" s="221">
        <v>3</v>
      </c>
      <c r="I103" s="222"/>
      <c r="J103" s="223">
        <f>ROUND(I103*H103,2)</f>
        <v>0</v>
      </c>
      <c r="K103" s="219" t="s">
        <v>3</v>
      </c>
      <c r="L103" s="224"/>
      <c r="M103" s="225" t="s">
        <v>3</v>
      </c>
      <c r="N103" s="226" t="s">
        <v>51</v>
      </c>
      <c r="O103" s="72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90" t="s">
        <v>904</v>
      </c>
      <c r="AT103" s="190" t="s">
        <v>366</v>
      </c>
      <c r="AU103" s="190" t="s">
        <v>89</v>
      </c>
      <c r="AY103" s="18" t="s">
        <v>128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87</v>
      </c>
      <c r="BK103" s="191">
        <f>ROUND(I103*H103,2)</f>
        <v>0</v>
      </c>
      <c r="BL103" s="18" t="s">
        <v>552</v>
      </c>
      <c r="BM103" s="190" t="s">
        <v>966</v>
      </c>
    </row>
    <row r="104" s="2" customFormat="1" ht="16.5" customHeight="1">
      <c r="A104" s="38"/>
      <c r="B104" s="178"/>
      <c r="C104" s="179" t="s">
        <v>227</v>
      </c>
      <c r="D104" s="179" t="s">
        <v>131</v>
      </c>
      <c r="E104" s="180" t="s">
        <v>967</v>
      </c>
      <c r="F104" s="181" t="s">
        <v>968</v>
      </c>
      <c r="G104" s="182" t="s">
        <v>932</v>
      </c>
      <c r="H104" s="183">
        <v>3</v>
      </c>
      <c r="I104" s="184"/>
      <c r="J104" s="185">
        <f>ROUND(I104*H104,2)</f>
        <v>0</v>
      </c>
      <c r="K104" s="181" t="s">
        <v>3</v>
      </c>
      <c r="L104" s="39"/>
      <c r="M104" s="186" t="s">
        <v>3</v>
      </c>
      <c r="N104" s="187" t="s">
        <v>51</v>
      </c>
      <c r="O104" s="72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90" t="s">
        <v>552</v>
      </c>
      <c r="AT104" s="190" t="s">
        <v>131</v>
      </c>
      <c r="AU104" s="190" t="s">
        <v>89</v>
      </c>
      <c r="AY104" s="18" t="s">
        <v>128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87</v>
      </c>
      <c r="BK104" s="191">
        <f>ROUND(I104*H104,2)</f>
        <v>0</v>
      </c>
      <c r="BL104" s="18" t="s">
        <v>552</v>
      </c>
      <c r="BM104" s="190" t="s">
        <v>969</v>
      </c>
    </row>
    <row r="105" s="2" customFormat="1" ht="16.5" customHeight="1">
      <c r="A105" s="38"/>
      <c r="B105" s="178"/>
      <c r="C105" s="179" t="s">
        <v>231</v>
      </c>
      <c r="D105" s="179" t="s">
        <v>131</v>
      </c>
      <c r="E105" s="180" t="s">
        <v>970</v>
      </c>
      <c r="F105" s="181" t="s">
        <v>971</v>
      </c>
      <c r="G105" s="182" t="s">
        <v>134</v>
      </c>
      <c r="H105" s="183">
        <v>1</v>
      </c>
      <c r="I105" s="184"/>
      <c r="J105" s="185">
        <f>ROUND(I105*H105,2)</f>
        <v>0</v>
      </c>
      <c r="K105" s="181" t="s">
        <v>3</v>
      </c>
      <c r="L105" s="39"/>
      <c r="M105" s="186" t="s">
        <v>3</v>
      </c>
      <c r="N105" s="187" t="s">
        <v>51</v>
      </c>
      <c r="O105" s="72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90" t="s">
        <v>552</v>
      </c>
      <c r="AT105" s="190" t="s">
        <v>131</v>
      </c>
      <c r="AU105" s="190" t="s">
        <v>89</v>
      </c>
      <c r="AY105" s="18" t="s">
        <v>128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87</v>
      </c>
      <c r="BK105" s="191">
        <f>ROUND(I105*H105,2)</f>
        <v>0</v>
      </c>
      <c r="BL105" s="18" t="s">
        <v>552</v>
      </c>
      <c r="BM105" s="190" t="s">
        <v>972</v>
      </c>
    </row>
    <row r="106" s="2" customFormat="1" ht="16.5" customHeight="1">
      <c r="A106" s="38"/>
      <c r="B106" s="178"/>
      <c r="C106" s="217" t="s">
        <v>8</v>
      </c>
      <c r="D106" s="217" t="s">
        <v>366</v>
      </c>
      <c r="E106" s="218" t="s">
        <v>973</v>
      </c>
      <c r="F106" s="219" t="s">
        <v>974</v>
      </c>
      <c r="G106" s="220" t="s">
        <v>386</v>
      </c>
      <c r="H106" s="221">
        <v>25</v>
      </c>
      <c r="I106" s="222"/>
      <c r="J106" s="223">
        <f>ROUND(I106*H106,2)</f>
        <v>0</v>
      </c>
      <c r="K106" s="219" t="s">
        <v>3</v>
      </c>
      <c r="L106" s="224"/>
      <c r="M106" s="225" t="s">
        <v>3</v>
      </c>
      <c r="N106" s="226" t="s">
        <v>51</v>
      </c>
      <c r="O106" s="72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0" t="s">
        <v>904</v>
      </c>
      <c r="AT106" s="190" t="s">
        <v>366</v>
      </c>
      <c r="AU106" s="190" t="s">
        <v>89</v>
      </c>
      <c r="AY106" s="18" t="s">
        <v>128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87</v>
      </c>
      <c r="BK106" s="191">
        <f>ROUND(I106*H106,2)</f>
        <v>0</v>
      </c>
      <c r="BL106" s="18" t="s">
        <v>552</v>
      </c>
      <c r="BM106" s="190" t="s">
        <v>975</v>
      </c>
    </row>
    <row r="107" s="2" customFormat="1" ht="16.5" customHeight="1">
      <c r="A107" s="38"/>
      <c r="B107" s="178"/>
      <c r="C107" s="217" t="s">
        <v>338</v>
      </c>
      <c r="D107" s="217" t="s">
        <v>366</v>
      </c>
      <c r="E107" s="218" t="s">
        <v>976</v>
      </c>
      <c r="F107" s="219" t="s">
        <v>977</v>
      </c>
      <c r="G107" s="220" t="s">
        <v>134</v>
      </c>
      <c r="H107" s="221">
        <v>1</v>
      </c>
      <c r="I107" s="222"/>
      <c r="J107" s="223">
        <f>ROUND(I107*H107,2)</f>
        <v>0</v>
      </c>
      <c r="K107" s="219" t="s">
        <v>3</v>
      </c>
      <c r="L107" s="224"/>
      <c r="M107" s="225" t="s">
        <v>3</v>
      </c>
      <c r="N107" s="226" t="s">
        <v>51</v>
      </c>
      <c r="O107" s="72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90" t="s">
        <v>904</v>
      </c>
      <c r="AT107" s="190" t="s">
        <v>366</v>
      </c>
      <c r="AU107" s="190" t="s">
        <v>89</v>
      </c>
      <c r="AY107" s="18" t="s">
        <v>128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87</v>
      </c>
      <c r="BK107" s="191">
        <f>ROUND(I107*H107,2)</f>
        <v>0</v>
      </c>
      <c r="BL107" s="18" t="s">
        <v>552</v>
      </c>
      <c r="BM107" s="190" t="s">
        <v>978</v>
      </c>
    </row>
    <row r="108" s="2" customFormat="1" ht="16.5" customHeight="1">
      <c r="A108" s="38"/>
      <c r="B108" s="178"/>
      <c r="C108" s="179" t="s">
        <v>347</v>
      </c>
      <c r="D108" s="179" t="s">
        <v>131</v>
      </c>
      <c r="E108" s="180" t="s">
        <v>979</v>
      </c>
      <c r="F108" s="181" t="s">
        <v>980</v>
      </c>
      <c r="G108" s="182" t="s">
        <v>134</v>
      </c>
      <c r="H108" s="183">
        <v>1</v>
      </c>
      <c r="I108" s="184"/>
      <c r="J108" s="185">
        <f>ROUND(I108*H108,2)</f>
        <v>0</v>
      </c>
      <c r="K108" s="181" t="s">
        <v>3</v>
      </c>
      <c r="L108" s="39"/>
      <c r="M108" s="186" t="s">
        <v>3</v>
      </c>
      <c r="N108" s="187" t="s">
        <v>51</v>
      </c>
      <c r="O108" s="72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90" t="s">
        <v>552</v>
      </c>
      <c r="AT108" s="190" t="s">
        <v>131</v>
      </c>
      <c r="AU108" s="190" t="s">
        <v>89</v>
      </c>
      <c r="AY108" s="18" t="s">
        <v>128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87</v>
      </c>
      <c r="BK108" s="191">
        <f>ROUND(I108*H108,2)</f>
        <v>0</v>
      </c>
      <c r="BL108" s="18" t="s">
        <v>552</v>
      </c>
      <c r="BM108" s="190" t="s">
        <v>981</v>
      </c>
    </row>
    <row r="109" s="2" customFormat="1" ht="16.5" customHeight="1">
      <c r="A109" s="38"/>
      <c r="B109" s="178"/>
      <c r="C109" s="179" t="s">
        <v>351</v>
      </c>
      <c r="D109" s="179" t="s">
        <v>131</v>
      </c>
      <c r="E109" s="180" t="s">
        <v>982</v>
      </c>
      <c r="F109" s="181" t="s">
        <v>983</v>
      </c>
      <c r="G109" s="182" t="s">
        <v>134</v>
      </c>
      <c r="H109" s="183">
        <v>1</v>
      </c>
      <c r="I109" s="184"/>
      <c r="J109" s="185">
        <f>ROUND(I109*H109,2)</f>
        <v>0</v>
      </c>
      <c r="K109" s="181" t="s">
        <v>3</v>
      </c>
      <c r="L109" s="39"/>
      <c r="M109" s="186" t="s">
        <v>3</v>
      </c>
      <c r="N109" s="187" t="s">
        <v>51</v>
      </c>
      <c r="O109" s="72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90" t="s">
        <v>552</v>
      </c>
      <c r="AT109" s="190" t="s">
        <v>131</v>
      </c>
      <c r="AU109" s="190" t="s">
        <v>89</v>
      </c>
      <c r="AY109" s="18" t="s">
        <v>128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87</v>
      </c>
      <c r="BK109" s="191">
        <f>ROUND(I109*H109,2)</f>
        <v>0</v>
      </c>
      <c r="BL109" s="18" t="s">
        <v>552</v>
      </c>
      <c r="BM109" s="190" t="s">
        <v>984</v>
      </c>
    </row>
    <row r="110" s="2" customFormat="1" ht="16.5" customHeight="1">
      <c r="A110" s="38"/>
      <c r="B110" s="178"/>
      <c r="C110" s="179" t="s">
        <v>358</v>
      </c>
      <c r="D110" s="179" t="s">
        <v>131</v>
      </c>
      <c r="E110" s="180" t="s">
        <v>985</v>
      </c>
      <c r="F110" s="181" t="s">
        <v>986</v>
      </c>
      <c r="G110" s="182" t="s">
        <v>134</v>
      </c>
      <c r="H110" s="183">
        <v>1</v>
      </c>
      <c r="I110" s="184"/>
      <c r="J110" s="185">
        <f>ROUND(I110*H110,2)</f>
        <v>0</v>
      </c>
      <c r="K110" s="181" t="s">
        <v>3</v>
      </c>
      <c r="L110" s="39"/>
      <c r="M110" s="186" t="s">
        <v>3</v>
      </c>
      <c r="N110" s="187" t="s">
        <v>51</v>
      </c>
      <c r="O110" s="72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90" t="s">
        <v>552</v>
      </c>
      <c r="AT110" s="190" t="s">
        <v>131</v>
      </c>
      <c r="AU110" s="190" t="s">
        <v>89</v>
      </c>
      <c r="AY110" s="18" t="s">
        <v>128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87</v>
      </c>
      <c r="BK110" s="191">
        <f>ROUND(I110*H110,2)</f>
        <v>0</v>
      </c>
      <c r="BL110" s="18" t="s">
        <v>552</v>
      </c>
      <c r="BM110" s="190" t="s">
        <v>987</v>
      </c>
    </row>
    <row r="111" s="2" customFormat="1" ht="16.5" customHeight="1">
      <c r="A111" s="38"/>
      <c r="B111" s="178"/>
      <c r="C111" s="179" t="s">
        <v>365</v>
      </c>
      <c r="D111" s="179" t="s">
        <v>131</v>
      </c>
      <c r="E111" s="180" t="s">
        <v>988</v>
      </c>
      <c r="F111" s="181" t="s">
        <v>989</v>
      </c>
      <c r="G111" s="182" t="s">
        <v>134</v>
      </c>
      <c r="H111" s="183">
        <v>1</v>
      </c>
      <c r="I111" s="184"/>
      <c r="J111" s="185">
        <f>ROUND(I111*H111,2)</f>
        <v>0</v>
      </c>
      <c r="K111" s="181" t="s">
        <v>3</v>
      </c>
      <c r="L111" s="39"/>
      <c r="M111" s="186" t="s">
        <v>3</v>
      </c>
      <c r="N111" s="187" t="s">
        <v>51</v>
      </c>
      <c r="O111" s="72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90" t="s">
        <v>552</v>
      </c>
      <c r="AT111" s="190" t="s">
        <v>131</v>
      </c>
      <c r="AU111" s="190" t="s">
        <v>89</v>
      </c>
      <c r="AY111" s="18" t="s">
        <v>128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87</v>
      </c>
      <c r="BK111" s="191">
        <f>ROUND(I111*H111,2)</f>
        <v>0</v>
      </c>
      <c r="BL111" s="18" t="s">
        <v>552</v>
      </c>
      <c r="BM111" s="190" t="s">
        <v>990</v>
      </c>
    </row>
    <row r="112" s="2" customFormat="1" ht="33" customHeight="1">
      <c r="A112" s="38"/>
      <c r="B112" s="178"/>
      <c r="C112" s="179" t="s">
        <v>371</v>
      </c>
      <c r="D112" s="179" t="s">
        <v>131</v>
      </c>
      <c r="E112" s="180" t="s">
        <v>991</v>
      </c>
      <c r="F112" s="181" t="s">
        <v>992</v>
      </c>
      <c r="G112" s="182" t="s">
        <v>341</v>
      </c>
      <c r="H112" s="183">
        <v>8.2799999999999994</v>
      </c>
      <c r="I112" s="184"/>
      <c r="J112" s="185">
        <f>ROUND(I112*H112,2)</f>
        <v>0</v>
      </c>
      <c r="K112" s="181" t="s">
        <v>135</v>
      </c>
      <c r="L112" s="39"/>
      <c r="M112" s="186" t="s">
        <v>3</v>
      </c>
      <c r="N112" s="187" t="s">
        <v>51</v>
      </c>
      <c r="O112" s="72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90" t="s">
        <v>215</v>
      </c>
      <c r="AT112" s="190" t="s">
        <v>131</v>
      </c>
      <c r="AU112" s="190" t="s">
        <v>89</v>
      </c>
      <c r="AY112" s="18" t="s">
        <v>128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8" t="s">
        <v>87</v>
      </c>
      <c r="BK112" s="191">
        <f>ROUND(I112*H112,2)</f>
        <v>0</v>
      </c>
      <c r="BL112" s="18" t="s">
        <v>215</v>
      </c>
      <c r="BM112" s="190" t="s">
        <v>993</v>
      </c>
    </row>
    <row r="113" s="12" customFormat="1" ht="22.8" customHeight="1">
      <c r="A113" s="12"/>
      <c r="B113" s="165"/>
      <c r="C113" s="12"/>
      <c r="D113" s="166" t="s">
        <v>79</v>
      </c>
      <c r="E113" s="176" t="s">
        <v>994</v>
      </c>
      <c r="F113" s="176" t="s">
        <v>995</v>
      </c>
      <c r="G113" s="12"/>
      <c r="H113" s="12"/>
      <c r="I113" s="168"/>
      <c r="J113" s="177">
        <f>BK113</f>
        <v>0</v>
      </c>
      <c r="K113" s="12"/>
      <c r="L113" s="165"/>
      <c r="M113" s="170"/>
      <c r="N113" s="171"/>
      <c r="O113" s="171"/>
      <c r="P113" s="172">
        <f>SUM(P114:P145)</f>
        <v>0</v>
      </c>
      <c r="Q113" s="171"/>
      <c r="R113" s="172">
        <f>SUM(R114:R145)</f>
        <v>45.456382999999988</v>
      </c>
      <c r="S113" s="171"/>
      <c r="T113" s="173">
        <f>SUM(T114:T145)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66" t="s">
        <v>146</v>
      </c>
      <c r="AT113" s="174" t="s">
        <v>79</v>
      </c>
      <c r="AU113" s="174" t="s">
        <v>87</v>
      </c>
      <c r="AY113" s="166" t="s">
        <v>128</v>
      </c>
      <c r="BK113" s="175">
        <f>SUM(BK114:BK145)</f>
        <v>0</v>
      </c>
    </row>
    <row r="114" s="2" customFormat="1" ht="16.5" customHeight="1">
      <c r="A114" s="38"/>
      <c r="B114" s="178"/>
      <c r="C114" s="179" t="s">
        <v>375</v>
      </c>
      <c r="D114" s="179" t="s">
        <v>131</v>
      </c>
      <c r="E114" s="180" t="s">
        <v>996</v>
      </c>
      <c r="F114" s="181" t="s">
        <v>997</v>
      </c>
      <c r="G114" s="182" t="s">
        <v>998</v>
      </c>
      <c r="H114" s="183">
        <v>0.17000000000000001</v>
      </c>
      <c r="I114" s="184"/>
      <c r="J114" s="185">
        <f>ROUND(I114*H114,2)</f>
        <v>0</v>
      </c>
      <c r="K114" s="181" t="s">
        <v>135</v>
      </c>
      <c r="L114" s="39"/>
      <c r="M114" s="186" t="s">
        <v>3</v>
      </c>
      <c r="N114" s="187" t="s">
        <v>51</v>
      </c>
      <c r="O114" s="72"/>
      <c r="P114" s="188">
        <f>O114*H114</f>
        <v>0</v>
      </c>
      <c r="Q114" s="188">
        <v>0.0099000000000000008</v>
      </c>
      <c r="R114" s="188">
        <f>Q114*H114</f>
        <v>0.0016830000000000003</v>
      </c>
      <c r="S114" s="188">
        <v>0</v>
      </c>
      <c r="T114" s="18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90" t="s">
        <v>552</v>
      </c>
      <c r="AT114" s="190" t="s">
        <v>131</v>
      </c>
      <c r="AU114" s="190" t="s">
        <v>89</v>
      </c>
      <c r="AY114" s="18" t="s">
        <v>128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87</v>
      </c>
      <c r="BK114" s="191">
        <f>ROUND(I114*H114,2)</f>
        <v>0</v>
      </c>
      <c r="BL114" s="18" t="s">
        <v>552</v>
      </c>
      <c r="BM114" s="190" t="s">
        <v>999</v>
      </c>
    </row>
    <row r="115" s="13" customFormat="1">
      <c r="A115" s="13"/>
      <c r="B115" s="192"/>
      <c r="C115" s="13"/>
      <c r="D115" s="193" t="s">
        <v>138</v>
      </c>
      <c r="E115" s="194" t="s">
        <v>3</v>
      </c>
      <c r="F115" s="195" t="s">
        <v>1000</v>
      </c>
      <c r="G115" s="13"/>
      <c r="H115" s="196">
        <v>0.17000000000000001</v>
      </c>
      <c r="I115" s="197"/>
      <c r="J115" s="13"/>
      <c r="K115" s="13"/>
      <c r="L115" s="192"/>
      <c r="M115" s="198"/>
      <c r="N115" s="199"/>
      <c r="O115" s="199"/>
      <c r="P115" s="199"/>
      <c r="Q115" s="199"/>
      <c r="R115" s="199"/>
      <c r="S115" s="199"/>
      <c r="T115" s="20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94" t="s">
        <v>138</v>
      </c>
      <c r="AU115" s="194" t="s">
        <v>89</v>
      </c>
      <c r="AV115" s="13" t="s">
        <v>89</v>
      </c>
      <c r="AW115" s="13" t="s">
        <v>42</v>
      </c>
      <c r="AX115" s="13" t="s">
        <v>87</v>
      </c>
      <c r="AY115" s="194" t="s">
        <v>128</v>
      </c>
    </row>
    <row r="116" s="2" customFormat="1" ht="44.25" customHeight="1">
      <c r="A116" s="38"/>
      <c r="B116" s="178"/>
      <c r="C116" s="179" t="s">
        <v>379</v>
      </c>
      <c r="D116" s="179" t="s">
        <v>131</v>
      </c>
      <c r="E116" s="180" t="s">
        <v>1001</v>
      </c>
      <c r="F116" s="181" t="s">
        <v>1002</v>
      </c>
      <c r="G116" s="182" t="s">
        <v>275</v>
      </c>
      <c r="H116" s="183">
        <v>9</v>
      </c>
      <c r="I116" s="184"/>
      <c r="J116" s="185">
        <f>ROUND(I116*H116,2)</f>
        <v>0</v>
      </c>
      <c r="K116" s="181" t="s">
        <v>135</v>
      </c>
      <c r="L116" s="39"/>
      <c r="M116" s="186" t="s">
        <v>3</v>
      </c>
      <c r="N116" s="187" t="s">
        <v>51</v>
      </c>
      <c r="O116" s="72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90" t="s">
        <v>552</v>
      </c>
      <c r="AT116" s="190" t="s">
        <v>131</v>
      </c>
      <c r="AU116" s="190" t="s">
        <v>89</v>
      </c>
      <c r="AY116" s="18" t="s">
        <v>128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87</v>
      </c>
      <c r="BK116" s="191">
        <f>ROUND(I116*H116,2)</f>
        <v>0</v>
      </c>
      <c r="BL116" s="18" t="s">
        <v>552</v>
      </c>
      <c r="BM116" s="190" t="s">
        <v>1003</v>
      </c>
    </row>
    <row r="117" s="13" customFormat="1">
      <c r="A117" s="13"/>
      <c r="B117" s="192"/>
      <c r="C117" s="13"/>
      <c r="D117" s="193" t="s">
        <v>138</v>
      </c>
      <c r="E117" s="194" t="s">
        <v>3</v>
      </c>
      <c r="F117" s="195" t="s">
        <v>1004</v>
      </c>
      <c r="G117" s="13"/>
      <c r="H117" s="196">
        <v>9</v>
      </c>
      <c r="I117" s="197"/>
      <c r="J117" s="13"/>
      <c r="K117" s="13"/>
      <c r="L117" s="192"/>
      <c r="M117" s="198"/>
      <c r="N117" s="199"/>
      <c r="O117" s="199"/>
      <c r="P117" s="199"/>
      <c r="Q117" s="199"/>
      <c r="R117" s="199"/>
      <c r="S117" s="199"/>
      <c r="T117" s="20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4" t="s">
        <v>138</v>
      </c>
      <c r="AU117" s="194" t="s">
        <v>89</v>
      </c>
      <c r="AV117" s="13" t="s">
        <v>89</v>
      </c>
      <c r="AW117" s="13" t="s">
        <v>42</v>
      </c>
      <c r="AX117" s="13" t="s">
        <v>87</v>
      </c>
      <c r="AY117" s="194" t="s">
        <v>128</v>
      </c>
    </row>
    <row r="118" s="2" customFormat="1" ht="44.25" customHeight="1">
      <c r="A118" s="38"/>
      <c r="B118" s="178"/>
      <c r="C118" s="179" t="s">
        <v>383</v>
      </c>
      <c r="D118" s="179" t="s">
        <v>131</v>
      </c>
      <c r="E118" s="180" t="s">
        <v>1005</v>
      </c>
      <c r="F118" s="181" t="s">
        <v>1006</v>
      </c>
      <c r="G118" s="182" t="s">
        <v>254</v>
      </c>
      <c r="H118" s="183">
        <v>55</v>
      </c>
      <c r="I118" s="184"/>
      <c r="J118" s="185">
        <f>ROUND(I118*H118,2)</f>
        <v>0</v>
      </c>
      <c r="K118" s="181" t="s">
        <v>135</v>
      </c>
      <c r="L118" s="39"/>
      <c r="M118" s="186" t="s">
        <v>3</v>
      </c>
      <c r="N118" s="187" t="s">
        <v>51</v>
      </c>
      <c r="O118" s="72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90" t="s">
        <v>552</v>
      </c>
      <c r="AT118" s="190" t="s">
        <v>131</v>
      </c>
      <c r="AU118" s="190" t="s">
        <v>89</v>
      </c>
      <c r="AY118" s="18" t="s">
        <v>128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87</v>
      </c>
      <c r="BK118" s="191">
        <f>ROUND(I118*H118,2)</f>
        <v>0</v>
      </c>
      <c r="BL118" s="18" t="s">
        <v>552</v>
      </c>
      <c r="BM118" s="190" t="s">
        <v>1007</v>
      </c>
    </row>
    <row r="119" s="13" customFormat="1">
      <c r="A119" s="13"/>
      <c r="B119" s="192"/>
      <c r="C119" s="13"/>
      <c r="D119" s="193" t="s">
        <v>138</v>
      </c>
      <c r="E119" s="194" t="s">
        <v>3</v>
      </c>
      <c r="F119" s="195" t="s">
        <v>1008</v>
      </c>
      <c r="G119" s="13"/>
      <c r="H119" s="196">
        <v>55</v>
      </c>
      <c r="I119" s="197"/>
      <c r="J119" s="13"/>
      <c r="K119" s="13"/>
      <c r="L119" s="192"/>
      <c r="M119" s="198"/>
      <c r="N119" s="199"/>
      <c r="O119" s="199"/>
      <c r="P119" s="199"/>
      <c r="Q119" s="199"/>
      <c r="R119" s="199"/>
      <c r="S119" s="199"/>
      <c r="T119" s="20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94" t="s">
        <v>138</v>
      </c>
      <c r="AU119" s="194" t="s">
        <v>89</v>
      </c>
      <c r="AV119" s="13" t="s">
        <v>89</v>
      </c>
      <c r="AW119" s="13" t="s">
        <v>42</v>
      </c>
      <c r="AX119" s="13" t="s">
        <v>87</v>
      </c>
      <c r="AY119" s="194" t="s">
        <v>128</v>
      </c>
    </row>
    <row r="120" s="2" customFormat="1" ht="33" customHeight="1">
      <c r="A120" s="38"/>
      <c r="B120" s="178"/>
      <c r="C120" s="179" t="s">
        <v>389</v>
      </c>
      <c r="D120" s="179" t="s">
        <v>131</v>
      </c>
      <c r="E120" s="180" t="s">
        <v>1009</v>
      </c>
      <c r="F120" s="181" t="s">
        <v>1010</v>
      </c>
      <c r="G120" s="182" t="s">
        <v>254</v>
      </c>
      <c r="H120" s="183">
        <v>110</v>
      </c>
      <c r="I120" s="184"/>
      <c r="J120" s="185">
        <f>ROUND(I120*H120,2)</f>
        <v>0</v>
      </c>
      <c r="K120" s="181" t="s">
        <v>135</v>
      </c>
      <c r="L120" s="39"/>
      <c r="M120" s="186" t="s">
        <v>3</v>
      </c>
      <c r="N120" s="187" t="s">
        <v>51</v>
      </c>
      <c r="O120" s="72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90" t="s">
        <v>552</v>
      </c>
      <c r="AT120" s="190" t="s">
        <v>131</v>
      </c>
      <c r="AU120" s="190" t="s">
        <v>89</v>
      </c>
      <c r="AY120" s="18" t="s">
        <v>128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87</v>
      </c>
      <c r="BK120" s="191">
        <f>ROUND(I120*H120,2)</f>
        <v>0</v>
      </c>
      <c r="BL120" s="18" t="s">
        <v>552</v>
      </c>
      <c r="BM120" s="190" t="s">
        <v>1011</v>
      </c>
    </row>
    <row r="121" s="13" customFormat="1">
      <c r="A121" s="13"/>
      <c r="B121" s="192"/>
      <c r="C121" s="13"/>
      <c r="D121" s="193" t="s">
        <v>138</v>
      </c>
      <c r="E121" s="194" t="s">
        <v>3</v>
      </c>
      <c r="F121" s="195" t="s">
        <v>1012</v>
      </c>
      <c r="G121" s="13"/>
      <c r="H121" s="196">
        <v>110</v>
      </c>
      <c r="I121" s="197"/>
      <c r="J121" s="13"/>
      <c r="K121" s="13"/>
      <c r="L121" s="192"/>
      <c r="M121" s="198"/>
      <c r="N121" s="199"/>
      <c r="O121" s="199"/>
      <c r="P121" s="199"/>
      <c r="Q121" s="199"/>
      <c r="R121" s="199"/>
      <c r="S121" s="199"/>
      <c r="T121" s="20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4" t="s">
        <v>138</v>
      </c>
      <c r="AU121" s="194" t="s">
        <v>89</v>
      </c>
      <c r="AV121" s="13" t="s">
        <v>89</v>
      </c>
      <c r="AW121" s="13" t="s">
        <v>42</v>
      </c>
      <c r="AX121" s="13" t="s">
        <v>87</v>
      </c>
      <c r="AY121" s="194" t="s">
        <v>128</v>
      </c>
    </row>
    <row r="122" s="2" customFormat="1" ht="21.75" customHeight="1">
      <c r="A122" s="38"/>
      <c r="B122" s="178"/>
      <c r="C122" s="179" t="s">
        <v>395</v>
      </c>
      <c r="D122" s="179" t="s">
        <v>131</v>
      </c>
      <c r="E122" s="180" t="s">
        <v>1013</v>
      </c>
      <c r="F122" s="181" t="s">
        <v>1014</v>
      </c>
      <c r="G122" s="182" t="s">
        <v>456</v>
      </c>
      <c r="H122" s="183">
        <v>220</v>
      </c>
      <c r="I122" s="184"/>
      <c r="J122" s="185">
        <f>ROUND(I122*H122,2)</f>
        <v>0</v>
      </c>
      <c r="K122" s="181" t="s">
        <v>135</v>
      </c>
      <c r="L122" s="39"/>
      <c r="M122" s="186" t="s">
        <v>3</v>
      </c>
      <c r="N122" s="187" t="s">
        <v>51</v>
      </c>
      <c r="O122" s="72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0" t="s">
        <v>552</v>
      </c>
      <c r="AT122" s="190" t="s">
        <v>131</v>
      </c>
      <c r="AU122" s="190" t="s">
        <v>89</v>
      </c>
      <c r="AY122" s="18" t="s">
        <v>128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8" t="s">
        <v>87</v>
      </c>
      <c r="BK122" s="191">
        <f>ROUND(I122*H122,2)</f>
        <v>0</v>
      </c>
      <c r="BL122" s="18" t="s">
        <v>552</v>
      </c>
      <c r="BM122" s="190" t="s">
        <v>1015</v>
      </c>
    </row>
    <row r="123" s="13" customFormat="1">
      <c r="A123" s="13"/>
      <c r="B123" s="192"/>
      <c r="C123" s="13"/>
      <c r="D123" s="193" t="s">
        <v>138</v>
      </c>
      <c r="E123" s="194" t="s">
        <v>3</v>
      </c>
      <c r="F123" s="195" t="s">
        <v>1016</v>
      </c>
      <c r="G123" s="13"/>
      <c r="H123" s="196">
        <v>220</v>
      </c>
      <c r="I123" s="197"/>
      <c r="J123" s="13"/>
      <c r="K123" s="13"/>
      <c r="L123" s="192"/>
      <c r="M123" s="198"/>
      <c r="N123" s="199"/>
      <c r="O123" s="199"/>
      <c r="P123" s="199"/>
      <c r="Q123" s="199"/>
      <c r="R123" s="199"/>
      <c r="S123" s="199"/>
      <c r="T123" s="20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94" t="s">
        <v>138</v>
      </c>
      <c r="AU123" s="194" t="s">
        <v>89</v>
      </c>
      <c r="AV123" s="13" t="s">
        <v>89</v>
      </c>
      <c r="AW123" s="13" t="s">
        <v>42</v>
      </c>
      <c r="AX123" s="13" t="s">
        <v>87</v>
      </c>
      <c r="AY123" s="194" t="s">
        <v>128</v>
      </c>
    </row>
    <row r="124" s="2" customFormat="1" ht="44.25" customHeight="1">
      <c r="A124" s="38"/>
      <c r="B124" s="178"/>
      <c r="C124" s="179" t="s">
        <v>401</v>
      </c>
      <c r="D124" s="179" t="s">
        <v>131</v>
      </c>
      <c r="E124" s="180" t="s">
        <v>1017</v>
      </c>
      <c r="F124" s="181" t="s">
        <v>1018</v>
      </c>
      <c r="G124" s="182" t="s">
        <v>275</v>
      </c>
      <c r="H124" s="183">
        <v>23.5</v>
      </c>
      <c r="I124" s="184"/>
      <c r="J124" s="185">
        <f>ROUND(I124*H124,2)</f>
        <v>0</v>
      </c>
      <c r="K124" s="181" t="s">
        <v>135</v>
      </c>
      <c r="L124" s="39"/>
      <c r="M124" s="186" t="s">
        <v>3</v>
      </c>
      <c r="N124" s="187" t="s">
        <v>51</v>
      </c>
      <c r="O124" s="72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0" t="s">
        <v>552</v>
      </c>
      <c r="AT124" s="190" t="s">
        <v>131</v>
      </c>
      <c r="AU124" s="190" t="s">
        <v>89</v>
      </c>
      <c r="AY124" s="18" t="s">
        <v>128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87</v>
      </c>
      <c r="BK124" s="191">
        <f>ROUND(I124*H124,2)</f>
        <v>0</v>
      </c>
      <c r="BL124" s="18" t="s">
        <v>552</v>
      </c>
      <c r="BM124" s="190" t="s">
        <v>1019</v>
      </c>
    </row>
    <row r="125" s="13" customFormat="1">
      <c r="A125" s="13"/>
      <c r="B125" s="192"/>
      <c r="C125" s="13"/>
      <c r="D125" s="193" t="s">
        <v>138</v>
      </c>
      <c r="E125" s="194" t="s">
        <v>3</v>
      </c>
      <c r="F125" s="195" t="s">
        <v>1020</v>
      </c>
      <c r="G125" s="13"/>
      <c r="H125" s="196">
        <v>13.75</v>
      </c>
      <c r="I125" s="197"/>
      <c r="J125" s="13"/>
      <c r="K125" s="13"/>
      <c r="L125" s="192"/>
      <c r="M125" s="198"/>
      <c r="N125" s="199"/>
      <c r="O125" s="199"/>
      <c r="P125" s="199"/>
      <c r="Q125" s="199"/>
      <c r="R125" s="199"/>
      <c r="S125" s="199"/>
      <c r="T125" s="20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4" t="s">
        <v>138</v>
      </c>
      <c r="AU125" s="194" t="s">
        <v>89</v>
      </c>
      <c r="AV125" s="13" t="s">
        <v>89</v>
      </c>
      <c r="AW125" s="13" t="s">
        <v>42</v>
      </c>
      <c r="AX125" s="13" t="s">
        <v>80</v>
      </c>
      <c r="AY125" s="194" t="s">
        <v>128</v>
      </c>
    </row>
    <row r="126" s="13" customFormat="1">
      <c r="A126" s="13"/>
      <c r="B126" s="192"/>
      <c r="C126" s="13"/>
      <c r="D126" s="193" t="s">
        <v>138</v>
      </c>
      <c r="E126" s="194" t="s">
        <v>3</v>
      </c>
      <c r="F126" s="195" t="s">
        <v>1021</v>
      </c>
      <c r="G126" s="13"/>
      <c r="H126" s="196">
        <v>9.75</v>
      </c>
      <c r="I126" s="197"/>
      <c r="J126" s="13"/>
      <c r="K126" s="13"/>
      <c r="L126" s="192"/>
      <c r="M126" s="198"/>
      <c r="N126" s="199"/>
      <c r="O126" s="199"/>
      <c r="P126" s="199"/>
      <c r="Q126" s="199"/>
      <c r="R126" s="199"/>
      <c r="S126" s="199"/>
      <c r="T126" s="20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4" t="s">
        <v>138</v>
      </c>
      <c r="AU126" s="194" t="s">
        <v>89</v>
      </c>
      <c r="AV126" s="13" t="s">
        <v>89</v>
      </c>
      <c r="AW126" s="13" t="s">
        <v>42</v>
      </c>
      <c r="AX126" s="13" t="s">
        <v>80</v>
      </c>
      <c r="AY126" s="194" t="s">
        <v>128</v>
      </c>
    </row>
    <row r="127" s="14" customFormat="1">
      <c r="A127" s="14"/>
      <c r="B127" s="204"/>
      <c r="C127" s="14"/>
      <c r="D127" s="193" t="s">
        <v>138</v>
      </c>
      <c r="E127" s="205" t="s">
        <v>3</v>
      </c>
      <c r="F127" s="206" t="s">
        <v>196</v>
      </c>
      <c r="G127" s="14"/>
      <c r="H127" s="207">
        <v>23.5</v>
      </c>
      <c r="I127" s="208"/>
      <c r="J127" s="14"/>
      <c r="K127" s="14"/>
      <c r="L127" s="204"/>
      <c r="M127" s="209"/>
      <c r="N127" s="210"/>
      <c r="O127" s="210"/>
      <c r="P127" s="210"/>
      <c r="Q127" s="210"/>
      <c r="R127" s="210"/>
      <c r="S127" s="210"/>
      <c r="T127" s="21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05" t="s">
        <v>138</v>
      </c>
      <c r="AU127" s="205" t="s">
        <v>89</v>
      </c>
      <c r="AV127" s="14" t="s">
        <v>150</v>
      </c>
      <c r="AW127" s="14" t="s">
        <v>42</v>
      </c>
      <c r="AX127" s="14" t="s">
        <v>87</v>
      </c>
      <c r="AY127" s="205" t="s">
        <v>128</v>
      </c>
    </row>
    <row r="128" s="2" customFormat="1" ht="44.25" customHeight="1">
      <c r="A128" s="38"/>
      <c r="B128" s="178"/>
      <c r="C128" s="179" t="s">
        <v>406</v>
      </c>
      <c r="D128" s="179" t="s">
        <v>131</v>
      </c>
      <c r="E128" s="180" t="s">
        <v>1022</v>
      </c>
      <c r="F128" s="181" t="s">
        <v>1023</v>
      </c>
      <c r="G128" s="182" t="s">
        <v>275</v>
      </c>
      <c r="H128" s="183">
        <v>23.5</v>
      </c>
      <c r="I128" s="184"/>
      <c r="J128" s="185">
        <f>ROUND(I128*H128,2)</f>
        <v>0</v>
      </c>
      <c r="K128" s="181" t="s">
        <v>135</v>
      </c>
      <c r="L128" s="39"/>
      <c r="M128" s="186" t="s">
        <v>3</v>
      </c>
      <c r="N128" s="187" t="s">
        <v>51</v>
      </c>
      <c r="O128" s="72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0" t="s">
        <v>552</v>
      </c>
      <c r="AT128" s="190" t="s">
        <v>131</v>
      </c>
      <c r="AU128" s="190" t="s">
        <v>89</v>
      </c>
      <c r="AY128" s="18" t="s">
        <v>128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87</v>
      </c>
      <c r="BK128" s="191">
        <f>ROUND(I128*H128,2)</f>
        <v>0</v>
      </c>
      <c r="BL128" s="18" t="s">
        <v>552</v>
      </c>
      <c r="BM128" s="190" t="s">
        <v>1024</v>
      </c>
    </row>
    <row r="129" s="13" customFormat="1">
      <c r="A129" s="13"/>
      <c r="B129" s="192"/>
      <c r="C129" s="13"/>
      <c r="D129" s="193" t="s">
        <v>138</v>
      </c>
      <c r="E129" s="194" t="s">
        <v>3</v>
      </c>
      <c r="F129" s="195" t="s">
        <v>1020</v>
      </c>
      <c r="G129" s="13"/>
      <c r="H129" s="196">
        <v>13.75</v>
      </c>
      <c r="I129" s="197"/>
      <c r="J129" s="13"/>
      <c r="K129" s="13"/>
      <c r="L129" s="192"/>
      <c r="M129" s="198"/>
      <c r="N129" s="199"/>
      <c r="O129" s="199"/>
      <c r="P129" s="199"/>
      <c r="Q129" s="199"/>
      <c r="R129" s="199"/>
      <c r="S129" s="199"/>
      <c r="T129" s="20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4" t="s">
        <v>138</v>
      </c>
      <c r="AU129" s="194" t="s">
        <v>89</v>
      </c>
      <c r="AV129" s="13" t="s">
        <v>89</v>
      </c>
      <c r="AW129" s="13" t="s">
        <v>42</v>
      </c>
      <c r="AX129" s="13" t="s">
        <v>80</v>
      </c>
      <c r="AY129" s="194" t="s">
        <v>128</v>
      </c>
    </row>
    <row r="130" s="13" customFormat="1">
      <c r="A130" s="13"/>
      <c r="B130" s="192"/>
      <c r="C130" s="13"/>
      <c r="D130" s="193" t="s">
        <v>138</v>
      </c>
      <c r="E130" s="194" t="s">
        <v>3</v>
      </c>
      <c r="F130" s="195" t="s">
        <v>1021</v>
      </c>
      <c r="G130" s="13"/>
      <c r="H130" s="196">
        <v>9.75</v>
      </c>
      <c r="I130" s="197"/>
      <c r="J130" s="13"/>
      <c r="K130" s="13"/>
      <c r="L130" s="192"/>
      <c r="M130" s="198"/>
      <c r="N130" s="199"/>
      <c r="O130" s="199"/>
      <c r="P130" s="199"/>
      <c r="Q130" s="199"/>
      <c r="R130" s="199"/>
      <c r="S130" s="199"/>
      <c r="T130" s="20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4" t="s">
        <v>138</v>
      </c>
      <c r="AU130" s="194" t="s">
        <v>89</v>
      </c>
      <c r="AV130" s="13" t="s">
        <v>89</v>
      </c>
      <c r="AW130" s="13" t="s">
        <v>42</v>
      </c>
      <c r="AX130" s="13" t="s">
        <v>80</v>
      </c>
      <c r="AY130" s="194" t="s">
        <v>128</v>
      </c>
    </row>
    <row r="131" s="14" customFormat="1">
      <c r="A131" s="14"/>
      <c r="B131" s="204"/>
      <c r="C131" s="14"/>
      <c r="D131" s="193" t="s">
        <v>138</v>
      </c>
      <c r="E131" s="205" t="s">
        <v>3</v>
      </c>
      <c r="F131" s="206" t="s">
        <v>196</v>
      </c>
      <c r="G131" s="14"/>
      <c r="H131" s="207">
        <v>23.5</v>
      </c>
      <c r="I131" s="208"/>
      <c r="J131" s="14"/>
      <c r="K131" s="14"/>
      <c r="L131" s="204"/>
      <c r="M131" s="209"/>
      <c r="N131" s="210"/>
      <c r="O131" s="210"/>
      <c r="P131" s="210"/>
      <c r="Q131" s="210"/>
      <c r="R131" s="210"/>
      <c r="S131" s="210"/>
      <c r="T131" s="21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05" t="s">
        <v>138</v>
      </c>
      <c r="AU131" s="205" t="s">
        <v>89</v>
      </c>
      <c r="AV131" s="14" t="s">
        <v>150</v>
      </c>
      <c r="AW131" s="14" t="s">
        <v>42</v>
      </c>
      <c r="AX131" s="14" t="s">
        <v>87</v>
      </c>
      <c r="AY131" s="205" t="s">
        <v>128</v>
      </c>
    </row>
    <row r="132" s="2" customFormat="1" ht="33" customHeight="1">
      <c r="A132" s="38"/>
      <c r="B132" s="178"/>
      <c r="C132" s="179" t="s">
        <v>411</v>
      </c>
      <c r="D132" s="179" t="s">
        <v>131</v>
      </c>
      <c r="E132" s="180" t="s">
        <v>1025</v>
      </c>
      <c r="F132" s="181" t="s">
        <v>1026</v>
      </c>
      <c r="G132" s="182" t="s">
        <v>456</v>
      </c>
      <c r="H132" s="183">
        <v>170</v>
      </c>
      <c r="I132" s="184"/>
      <c r="J132" s="185">
        <f>ROUND(I132*H132,2)</f>
        <v>0</v>
      </c>
      <c r="K132" s="181" t="s">
        <v>135</v>
      </c>
      <c r="L132" s="39"/>
      <c r="M132" s="186" t="s">
        <v>3</v>
      </c>
      <c r="N132" s="187" t="s">
        <v>51</v>
      </c>
      <c r="O132" s="72"/>
      <c r="P132" s="188">
        <f>O132*H132</f>
        <v>0</v>
      </c>
      <c r="Q132" s="188">
        <v>6.9999999999999994E-05</v>
      </c>
      <c r="R132" s="188">
        <f>Q132*H132</f>
        <v>0.011899999999999999</v>
      </c>
      <c r="S132" s="188">
        <v>0</v>
      </c>
      <c r="T132" s="18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0" t="s">
        <v>552</v>
      </c>
      <c r="AT132" s="190" t="s">
        <v>131</v>
      </c>
      <c r="AU132" s="190" t="s">
        <v>89</v>
      </c>
      <c r="AY132" s="18" t="s">
        <v>128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87</v>
      </c>
      <c r="BK132" s="191">
        <f>ROUND(I132*H132,2)</f>
        <v>0</v>
      </c>
      <c r="BL132" s="18" t="s">
        <v>552</v>
      </c>
      <c r="BM132" s="190" t="s">
        <v>1027</v>
      </c>
    </row>
    <row r="133" s="13" customFormat="1">
      <c r="A133" s="13"/>
      <c r="B133" s="192"/>
      <c r="C133" s="13"/>
      <c r="D133" s="193" t="s">
        <v>138</v>
      </c>
      <c r="E133" s="194" t="s">
        <v>3</v>
      </c>
      <c r="F133" s="195" t="s">
        <v>1028</v>
      </c>
      <c r="G133" s="13"/>
      <c r="H133" s="196">
        <v>170</v>
      </c>
      <c r="I133" s="197"/>
      <c r="J133" s="13"/>
      <c r="K133" s="13"/>
      <c r="L133" s="192"/>
      <c r="M133" s="198"/>
      <c r="N133" s="199"/>
      <c r="O133" s="199"/>
      <c r="P133" s="199"/>
      <c r="Q133" s="199"/>
      <c r="R133" s="199"/>
      <c r="S133" s="199"/>
      <c r="T133" s="20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4" t="s">
        <v>138</v>
      </c>
      <c r="AU133" s="194" t="s">
        <v>89</v>
      </c>
      <c r="AV133" s="13" t="s">
        <v>89</v>
      </c>
      <c r="AW133" s="13" t="s">
        <v>42</v>
      </c>
      <c r="AX133" s="13" t="s">
        <v>87</v>
      </c>
      <c r="AY133" s="194" t="s">
        <v>128</v>
      </c>
    </row>
    <row r="134" s="2" customFormat="1" ht="21.75" customHeight="1">
      <c r="A134" s="38"/>
      <c r="B134" s="178"/>
      <c r="C134" s="179" t="s">
        <v>416</v>
      </c>
      <c r="D134" s="179" t="s">
        <v>131</v>
      </c>
      <c r="E134" s="180" t="s">
        <v>1029</v>
      </c>
      <c r="F134" s="181" t="s">
        <v>1030</v>
      </c>
      <c r="G134" s="182" t="s">
        <v>275</v>
      </c>
      <c r="H134" s="183">
        <v>42.5</v>
      </c>
      <c r="I134" s="184"/>
      <c r="J134" s="185">
        <f>ROUND(I134*H134,2)</f>
        <v>0</v>
      </c>
      <c r="K134" s="181" t="s">
        <v>135</v>
      </c>
      <c r="L134" s="39"/>
      <c r="M134" s="186" t="s">
        <v>3</v>
      </c>
      <c r="N134" s="187" t="s">
        <v>51</v>
      </c>
      <c r="O134" s="72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0" t="s">
        <v>552</v>
      </c>
      <c r="AT134" s="190" t="s">
        <v>131</v>
      </c>
      <c r="AU134" s="190" t="s">
        <v>89</v>
      </c>
      <c r="AY134" s="18" t="s">
        <v>128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87</v>
      </c>
      <c r="BK134" s="191">
        <f>ROUND(I134*H134,2)</f>
        <v>0</v>
      </c>
      <c r="BL134" s="18" t="s">
        <v>552</v>
      </c>
      <c r="BM134" s="190" t="s">
        <v>1031</v>
      </c>
    </row>
    <row r="135" s="13" customFormat="1">
      <c r="A135" s="13"/>
      <c r="B135" s="192"/>
      <c r="C135" s="13"/>
      <c r="D135" s="193" t="s">
        <v>138</v>
      </c>
      <c r="E135" s="194" t="s">
        <v>3</v>
      </c>
      <c r="F135" s="195" t="s">
        <v>1032</v>
      </c>
      <c r="G135" s="13"/>
      <c r="H135" s="196">
        <v>42.5</v>
      </c>
      <c r="I135" s="197"/>
      <c r="J135" s="13"/>
      <c r="K135" s="13"/>
      <c r="L135" s="192"/>
      <c r="M135" s="198"/>
      <c r="N135" s="199"/>
      <c r="O135" s="199"/>
      <c r="P135" s="199"/>
      <c r="Q135" s="199"/>
      <c r="R135" s="199"/>
      <c r="S135" s="199"/>
      <c r="T135" s="20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4" t="s">
        <v>138</v>
      </c>
      <c r="AU135" s="194" t="s">
        <v>89</v>
      </c>
      <c r="AV135" s="13" t="s">
        <v>89</v>
      </c>
      <c r="AW135" s="13" t="s">
        <v>42</v>
      </c>
      <c r="AX135" s="13" t="s">
        <v>87</v>
      </c>
      <c r="AY135" s="194" t="s">
        <v>128</v>
      </c>
    </row>
    <row r="136" s="2" customFormat="1" ht="44.25" customHeight="1">
      <c r="A136" s="38"/>
      <c r="B136" s="178"/>
      <c r="C136" s="179" t="s">
        <v>422</v>
      </c>
      <c r="D136" s="179" t="s">
        <v>131</v>
      </c>
      <c r="E136" s="180" t="s">
        <v>1033</v>
      </c>
      <c r="F136" s="181" t="s">
        <v>1034</v>
      </c>
      <c r="G136" s="182" t="s">
        <v>275</v>
      </c>
      <c r="H136" s="183">
        <v>25.5</v>
      </c>
      <c r="I136" s="184"/>
      <c r="J136" s="185">
        <f>ROUND(I136*H136,2)</f>
        <v>0</v>
      </c>
      <c r="K136" s="181" t="s">
        <v>135</v>
      </c>
      <c r="L136" s="39"/>
      <c r="M136" s="186" t="s">
        <v>3</v>
      </c>
      <c r="N136" s="187" t="s">
        <v>51</v>
      </c>
      <c r="O136" s="72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0" t="s">
        <v>552</v>
      </c>
      <c r="AT136" s="190" t="s">
        <v>131</v>
      </c>
      <c r="AU136" s="190" t="s">
        <v>89</v>
      </c>
      <c r="AY136" s="18" t="s">
        <v>128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87</v>
      </c>
      <c r="BK136" s="191">
        <f>ROUND(I136*H136,2)</f>
        <v>0</v>
      </c>
      <c r="BL136" s="18" t="s">
        <v>552</v>
      </c>
      <c r="BM136" s="190" t="s">
        <v>1035</v>
      </c>
    </row>
    <row r="137" s="13" customFormat="1">
      <c r="A137" s="13"/>
      <c r="B137" s="192"/>
      <c r="C137" s="13"/>
      <c r="D137" s="193" t="s">
        <v>138</v>
      </c>
      <c r="E137" s="194" t="s">
        <v>3</v>
      </c>
      <c r="F137" s="195" t="s">
        <v>1036</v>
      </c>
      <c r="G137" s="13"/>
      <c r="H137" s="196">
        <v>25.5</v>
      </c>
      <c r="I137" s="197"/>
      <c r="J137" s="13"/>
      <c r="K137" s="13"/>
      <c r="L137" s="192"/>
      <c r="M137" s="198"/>
      <c r="N137" s="199"/>
      <c r="O137" s="199"/>
      <c r="P137" s="199"/>
      <c r="Q137" s="199"/>
      <c r="R137" s="199"/>
      <c r="S137" s="199"/>
      <c r="T137" s="20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4" t="s">
        <v>138</v>
      </c>
      <c r="AU137" s="194" t="s">
        <v>89</v>
      </c>
      <c r="AV137" s="13" t="s">
        <v>89</v>
      </c>
      <c r="AW137" s="13" t="s">
        <v>42</v>
      </c>
      <c r="AX137" s="13" t="s">
        <v>87</v>
      </c>
      <c r="AY137" s="194" t="s">
        <v>128</v>
      </c>
    </row>
    <row r="138" s="2" customFormat="1" ht="21.75" customHeight="1">
      <c r="A138" s="38"/>
      <c r="B138" s="178"/>
      <c r="C138" s="179" t="s">
        <v>429</v>
      </c>
      <c r="D138" s="179" t="s">
        <v>131</v>
      </c>
      <c r="E138" s="180" t="s">
        <v>1037</v>
      </c>
      <c r="F138" s="181" t="s">
        <v>1038</v>
      </c>
      <c r="G138" s="182" t="s">
        <v>341</v>
      </c>
      <c r="H138" s="183">
        <v>0.125</v>
      </c>
      <c r="I138" s="184"/>
      <c r="J138" s="185">
        <f>ROUND(I138*H138,2)</f>
        <v>0</v>
      </c>
      <c r="K138" s="181" t="s">
        <v>135</v>
      </c>
      <c r="L138" s="39"/>
      <c r="M138" s="186" t="s">
        <v>3</v>
      </c>
      <c r="N138" s="187" t="s">
        <v>51</v>
      </c>
      <c r="O138" s="72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0" t="s">
        <v>552</v>
      </c>
      <c r="AT138" s="190" t="s">
        <v>131</v>
      </c>
      <c r="AU138" s="190" t="s">
        <v>89</v>
      </c>
      <c r="AY138" s="18" t="s">
        <v>128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87</v>
      </c>
      <c r="BK138" s="191">
        <f>ROUND(I138*H138,2)</f>
        <v>0</v>
      </c>
      <c r="BL138" s="18" t="s">
        <v>552</v>
      </c>
      <c r="BM138" s="190" t="s">
        <v>1039</v>
      </c>
    </row>
    <row r="139" s="13" customFormat="1">
      <c r="A139" s="13"/>
      <c r="B139" s="192"/>
      <c r="C139" s="13"/>
      <c r="D139" s="193" t="s">
        <v>138</v>
      </c>
      <c r="E139" s="194" t="s">
        <v>3</v>
      </c>
      <c r="F139" s="195" t="s">
        <v>1040</v>
      </c>
      <c r="G139" s="13"/>
      <c r="H139" s="196">
        <v>0.125</v>
      </c>
      <c r="I139" s="197"/>
      <c r="J139" s="13"/>
      <c r="K139" s="13"/>
      <c r="L139" s="192"/>
      <c r="M139" s="198"/>
      <c r="N139" s="199"/>
      <c r="O139" s="199"/>
      <c r="P139" s="199"/>
      <c r="Q139" s="199"/>
      <c r="R139" s="199"/>
      <c r="S139" s="199"/>
      <c r="T139" s="20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4" t="s">
        <v>138</v>
      </c>
      <c r="AU139" s="194" t="s">
        <v>89</v>
      </c>
      <c r="AV139" s="13" t="s">
        <v>89</v>
      </c>
      <c r="AW139" s="13" t="s">
        <v>42</v>
      </c>
      <c r="AX139" s="13" t="s">
        <v>87</v>
      </c>
      <c r="AY139" s="194" t="s">
        <v>128</v>
      </c>
    </row>
    <row r="140" s="2" customFormat="1" ht="21.75" customHeight="1">
      <c r="A140" s="38"/>
      <c r="B140" s="178"/>
      <c r="C140" s="179" t="s">
        <v>434</v>
      </c>
      <c r="D140" s="179" t="s">
        <v>131</v>
      </c>
      <c r="E140" s="180" t="s">
        <v>1041</v>
      </c>
      <c r="F140" s="181" t="s">
        <v>1042</v>
      </c>
      <c r="G140" s="182" t="s">
        <v>254</v>
      </c>
      <c r="H140" s="183">
        <v>60</v>
      </c>
      <c r="I140" s="184"/>
      <c r="J140" s="185">
        <f>ROUND(I140*H140,2)</f>
        <v>0</v>
      </c>
      <c r="K140" s="181" t="s">
        <v>135</v>
      </c>
      <c r="L140" s="39"/>
      <c r="M140" s="186" t="s">
        <v>3</v>
      </c>
      <c r="N140" s="187" t="s">
        <v>51</v>
      </c>
      <c r="O140" s="72"/>
      <c r="P140" s="188">
        <f>O140*H140</f>
        <v>0</v>
      </c>
      <c r="Q140" s="188">
        <v>3.0000000000000001E-05</v>
      </c>
      <c r="R140" s="188">
        <f>Q140*H140</f>
        <v>0.0018</v>
      </c>
      <c r="S140" s="188">
        <v>0</v>
      </c>
      <c r="T140" s="18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0" t="s">
        <v>552</v>
      </c>
      <c r="AT140" s="190" t="s">
        <v>131</v>
      </c>
      <c r="AU140" s="190" t="s">
        <v>89</v>
      </c>
      <c r="AY140" s="18" t="s">
        <v>128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87</v>
      </c>
      <c r="BK140" s="191">
        <f>ROUND(I140*H140,2)</f>
        <v>0</v>
      </c>
      <c r="BL140" s="18" t="s">
        <v>552</v>
      </c>
      <c r="BM140" s="190" t="s">
        <v>1043</v>
      </c>
    </row>
    <row r="141" s="13" customFormat="1">
      <c r="A141" s="13"/>
      <c r="B141" s="192"/>
      <c r="C141" s="13"/>
      <c r="D141" s="193" t="s">
        <v>138</v>
      </c>
      <c r="E141" s="194" t="s">
        <v>3</v>
      </c>
      <c r="F141" s="195" t="s">
        <v>1044</v>
      </c>
      <c r="G141" s="13"/>
      <c r="H141" s="196">
        <v>60</v>
      </c>
      <c r="I141" s="197"/>
      <c r="J141" s="13"/>
      <c r="K141" s="13"/>
      <c r="L141" s="192"/>
      <c r="M141" s="198"/>
      <c r="N141" s="199"/>
      <c r="O141" s="199"/>
      <c r="P141" s="199"/>
      <c r="Q141" s="199"/>
      <c r="R141" s="199"/>
      <c r="S141" s="199"/>
      <c r="T141" s="20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4" t="s">
        <v>138</v>
      </c>
      <c r="AU141" s="194" t="s">
        <v>89</v>
      </c>
      <c r="AV141" s="13" t="s">
        <v>89</v>
      </c>
      <c r="AW141" s="13" t="s">
        <v>42</v>
      </c>
      <c r="AX141" s="13" t="s">
        <v>87</v>
      </c>
      <c r="AY141" s="194" t="s">
        <v>128</v>
      </c>
    </row>
    <row r="142" s="2" customFormat="1" ht="33" customHeight="1">
      <c r="A142" s="38"/>
      <c r="B142" s="178"/>
      <c r="C142" s="179" t="s">
        <v>439</v>
      </c>
      <c r="D142" s="179" t="s">
        <v>131</v>
      </c>
      <c r="E142" s="180" t="s">
        <v>1045</v>
      </c>
      <c r="F142" s="181" t="s">
        <v>1046</v>
      </c>
      <c r="G142" s="182" t="s">
        <v>254</v>
      </c>
      <c r="H142" s="183">
        <v>55</v>
      </c>
      <c r="I142" s="184"/>
      <c r="J142" s="185">
        <f>ROUND(I142*H142,2)</f>
        <v>0</v>
      </c>
      <c r="K142" s="181" t="s">
        <v>135</v>
      </c>
      <c r="L142" s="39"/>
      <c r="M142" s="186" t="s">
        <v>3</v>
      </c>
      <c r="N142" s="187" t="s">
        <v>51</v>
      </c>
      <c r="O142" s="72"/>
      <c r="P142" s="188">
        <f>O142*H142</f>
        <v>0</v>
      </c>
      <c r="Q142" s="188">
        <v>0.57299999999999995</v>
      </c>
      <c r="R142" s="188">
        <f>Q142*H142</f>
        <v>31.514999999999997</v>
      </c>
      <c r="S142" s="188">
        <v>0</v>
      </c>
      <c r="T142" s="18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0" t="s">
        <v>552</v>
      </c>
      <c r="AT142" s="190" t="s">
        <v>131</v>
      </c>
      <c r="AU142" s="190" t="s">
        <v>89</v>
      </c>
      <c r="AY142" s="18" t="s">
        <v>128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87</v>
      </c>
      <c r="BK142" s="191">
        <f>ROUND(I142*H142,2)</f>
        <v>0</v>
      </c>
      <c r="BL142" s="18" t="s">
        <v>552</v>
      </c>
      <c r="BM142" s="190" t="s">
        <v>1047</v>
      </c>
    </row>
    <row r="143" s="13" customFormat="1">
      <c r="A143" s="13"/>
      <c r="B143" s="192"/>
      <c r="C143" s="13"/>
      <c r="D143" s="193" t="s">
        <v>138</v>
      </c>
      <c r="E143" s="194" t="s">
        <v>3</v>
      </c>
      <c r="F143" s="195" t="s">
        <v>1008</v>
      </c>
      <c r="G143" s="13"/>
      <c r="H143" s="196">
        <v>55</v>
      </c>
      <c r="I143" s="197"/>
      <c r="J143" s="13"/>
      <c r="K143" s="13"/>
      <c r="L143" s="192"/>
      <c r="M143" s="198"/>
      <c r="N143" s="199"/>
      <c r="O143" s="199"/>
      <c r="P143" s="199"/>
      <c r="Q143" s="199"/>
      <c r="R143" s="199"/>
      <c r="S143" s="199"/>
      <c r="T143" s="20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4" t="s">
        <v>138</v>
      </c>
      <c r="AU143" s="194" t="s">
        <v>89</v>
      </c>
      <c r="AV143" s="13" t="s">
        <v>89</v>
      </c>
      <c r="AW143" s="13" t="s">
        <v>42</v>
      </c>
      <c r="AX143" s="13" t="s">
        <v>87</v>
      </c>
      <c r="AY143" s="194" t="s">
        <v>128</v>
      </c>
    </row>
    <row r="144" s="2" customFormat="1" ht="44.25" customHeight="1">
      <c r="A144" s="38"/>
      <c r="B144" s="178"/>
      <c r="C144" s="179" t="s">
        <v>443</v>
      </c>
      <c r="D144" s="179" t="s">
        <v>131</v>
      </c>
      <c r="E144" s="180" t="s">
        <v>1048</v>
      </c>
      <c r="F144" s="181" t="s">
        <v>1049</v>
      </c>
      <c r="G144" s="182" t="s">
        <v>254</v>
      </c>
      <c r="H144" s="183">
        <v>110</v>
      </c>
      <c r="I144" s="184"/>
      <c r="J144" s="185">
        <f>ROUND(I144*H144,2)</f>
        <v>0</v>
      </c>
      <c r="K144" s="181" t="s">
        <v>135</v>
      </c>
      <c r="L144" s="39"/>
      <c r="M144" s="186" t="s">
        <v>3</v>
      </c>
      <c r="N144" s="187" t="s">
        <v>51</v>
      </c>
      <c r="O144" s="72"/>
      <c r="P144" s="188">
        <f>O144*H144</f>
        <v>0</v>
      </c>
      <c r="Q144" s="188">
        <v>0.12659999999999999</v>
      </c>
      <c r="R144" s="188">
        <f>Q144*H144</f>
        <v>13.925999999999998</v>
      </c>
      <c r="S144" s="188">
        <v>0</v>
      </c>
      <c r="T144" s="18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0" t="s">
        <v>552</v>
      </c>
      <c r="AT144" s="190" t="s">
        <v>131</v>
      </c>
      <c r="AU144" s="190" t="s">
        <v>89</v>
      </c>
      <c r="AY144" s="18" t="s">
        <v>128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87</v>
      </c>
      <c r="BK144" s="191">
        <f>ROUND(I144*H144,2)</f>
        <v>0</v>
      </c>
      <c r="BL144" s="18" t="s">
        <v>552</v>
      </c>
      <c r="BM144" s="190" t="s">
        <v>1050</v>
      </c>
    </row>
    <row r="145" s="13" customFormat="1">
      <c r="A145" s="13"/>
      <c r="B145" s="192"/>
      <c r="C145" s="13"/>
      <c r="D145" s="193" t="s">
        <v>138</v>
      </c>
      <c r="E145" s="194" t="s">
        <v>3</v>
      </c>
      <c r="F145" s="195" t="s">
        <v>1012</v>
      </c>
      <c r="G145" s="13"/>
      <c r="H145" s="196">
        <v>110</v>
      </c>
      <c r="I145" s="197"/>
      <c r="J145" s="13"/>
      <c r="K145" s="13"/>
      <c r="L145" s="192"/>
      <c r="M145" s="198"/>
      <c r="N145" s="199"/>
      <c r="O145" s="199"/>
      <c r="P145" s="199"/>
      <c r="Q145" s="199"/>
      <c r="R145" s="199"/>
      <c r="S145" s="199"/>
      <c r="T145" s="20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4" t="s">
        <v>138</v>
      </c>
      <c r="AU145" s="194" t="s">
        <v>89</v>
      </c>
      <c r="AV145" s="13" t="s">
        <v>89</v>
      </c>
      <c r="AW145" s="13" t="s">
        <v>42</v>
      </c>
      <c r="AX145" s="13" t="s">
        <v>87</v>
      </c>
      <c r="AY145" s="194" t="s">
        <v>128</v>
      </c>
    </row>
    <row r="146" s="12" customFormat="1" ht="22.8" customHeight="1">
      <c r="A146" s="12"/>
      <c r="B146" s="165"/>
      <c r="C146" s="12"/>
      <c r="D146" s="166" t="s">
        <v>79</v>
      </c>
      <c r="E146" s="176" t="s">
        <v>125</v>
      </c>
      <c r="F146" s="176" t="s">
        <v>126</v>
      </c>
      <c r="G146" s="12"/>
      <c r="H146" s="12"/>
      <c r="I146" s="168"/>
      <c r="J146" s="177">
        <f>BK146</f>
        <v>0</v>
      </c>
      <c r="K146" s="12"/>
      <c r="L146" s="165"/>
      <c r="M146" s="170"/>
      <c r="N146" s="171"/>
      <c r="O146" s="171"/>
      <c r="P146" s="172">
        <f>SUM(P147:P150)</f>
        <v>0</v>
      </c>
      <c r="Q146" s="171"/>
      <c r="R146" s="172">
        <f>SUM(R147:R150)</f>
        <v>0</v>
      </c>
      <c r="S146" s="171"/>
      <c r="T146" s="173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6" t="s">
        <v>127</v>
      </c>
      <c r="AT146" s="174" t="s">
        <v>79</v>
      </c>
      <c r="AU146" s="174" t="s">
        <v>87</v>
      </c>
      <c r="AY146" s="166" t="s">
        <v>128</v>
      </c>
      <c r="BK146" s="175">
        <f>SUM(BK147:BK150)</f>
        <v>0</v>
      </c>
    </row>
    <row r="147" s="2" customFormat="1" ht="16.5" customHeight="1">
      <c r="A147" s="38"/>
      <c r="B147" s="178"/>
      <c r="C147" s="179" t="s">
        <v>448</v>
      </c>
      <c r="D147" s="179" t="s">
        <v>131</v>
      </c>
      <c r="E147" s="180" t="s">
        <v>1051</v>
      </c>
      <c r="F147" s="181" t="s">
        <v>1052</v>
      </c>
      <c r="G147" s="182" t="s">
        <v>134</v>
      </c>
      <c r="H147" s="183">
        <v>1</v>
      </c>
      <c r="I147" s="184"/>
      <c r="J147" s="185">
        <f>ROUND(I147*H147,2)</f>
        <v>0</v>
      </c>
      <c r="K147" s="181" t="s">
        <v>3</v>
      </c>
      <c r="L147" s="39"/>
      <c r="M147" s="186" t="s">
        <v>3</v>
      </c>
      <c r="N147" s="187" t="s">
        <v>51</v>
      </c>
      <c r="O147" s="72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0" t="s">
        <v>150</v>
      </c>
      <c r="AT147" s="190" t="s">
        <v>131</v>
      </c>
      <c r="AU147" s="190" t="s">
        <v>89</v>
      </c>
      <c r="AY147" s="18" t="s">
        <v>128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87</v>
      </c>
      <c r="BK147" s="191">
        <f>ROUND(I147*H147,2)</f>
        <v>0</v>
      </c>
      <c r="BL147" s="18" t="s">
        <v>150</v>
      </c>
      <c r="BM147" s="190" t="s">
        <v>1053</v>
      </c>
    </row>
    <row r="148" s="2" customFormat="1" ht="16.5" customHeight="1">
      <c r="A148" s="38"/>
      <c r="B148" s="178"/>
      <c r="C148" s="179" t="s">
        <v>453</v>
      </c>
      <c r="D148" s="179" t="s">
        <v>131</v>
      </c>
      <c r="E148" s="180" t="s">
        <v>1054</v>
      </c>
      <c r="F148" s="181" t="s">
        <v>1055</v>
      </c>
      <c r="G148" s="182" t="s">
        <v>134</v>
      </c>
      <c r="H148" s="183">
        <v>1</v>
      </c>
      <c r="I148" s="184"/>
      <c r="J148" s="185">
        <f>ROUND(I148*H148,2)</f>
        <v>0</v>
      </c>
      <c r="K148" s="181" t="s">
        <v>3</v>
      </c>
      <c r="L148" s="39"/>
      <c r="M148" s="186" t="s">
        <v>3</v>
      </c>
      <c r="N148" s="187" t="s">
        <v>51</v>
      </c>
      <c r="O148" s="72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0" t="s">
        <v>150</v>
      </c>
      <c r="AT148" s="190" t="s">
        <v>131</v>
      </c>
      <c r="AU148" s="190" t="s">
        <v>89</v>
      </c>
      <c r="AY148" s="18" t="s">
        <v>128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87</v>
      </c>
      <c r="BK148" s="191">
        <f>ROUND(I148*H148,2)</f>
        <v>0</v>
      </c>
      <c r="BL148" s="18" t="s">
        <v>150</v>
      </c>
      <c r="BM148" s="190" t="s">
        <v>1056</v>
      </c>
    </row>
    <row r="149" s="2" customFormat="1" ht="16.5" customHeight="1">
      <c r="A149" s="38"/>
      <c r="B149" s="178"/>
      <c r="C149" s="179" t="s">
        <v>460</v>
      </c>
      <c r="D149" s="179" t="s">
        <v>131</v>
      </c>
      <c r="E149" s="180" t="s">
        <v>1057</v>
      </c>
      <c r="F149" s="181" t="s">
        <v>1058</v>
      </c>
      <c r="G149" s="182" t="s">
        <v>134</v>
      </c>
      <c r="H149" s="183">
        <v>1</v>
      </c>
      <c r="I149" s="184"/>
      <c r="J149" s="185">
        <f>ROUND(I149*H149,2)</f>
        <v>0</v>
      </c>
      <c r="K149" s="181" t="s">
        <v>3</v>
      </c>
      <c r="L149" s="39"/>
      <c r="M149" s="186" t="s">
        <v>3</v>
      </c>
      <c r="N149" s="187" t="s">
        <v>51</v>
      </c>
      <c r="O149" s="72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0" t="s">
        <v>150</v>
      </c>
      <c r="AT149" s="190" t="s">
        <v>131</v>
      </c>
      <c r="AU149" s="190" t="s">
        <v>89</v>
      </c>
      <c r="AY149" s="18" t="s">
        <v>128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87</v>
      </c>
      <c r="BK149" s="191">
        <f>ROUND(I149*H149,2)</f>
        <v>0</v>
      </c>
      <c r="BL149" s="18" t="s">
        <v>150</v>
      </c>
      <c r="BM149" s="190" t="s">
        <v>1059</v>
      </c>
    </row>
    <row r="150" s="2" customFormat="1" ht="16.5" customHeight="1">
      <c r="A150" s="38"/>
      <c r="B150" s="178"/>
      <c r="C150" s="179" t="s">
        <v>465</v>
      </c>
      <c r="D150" s="179" t="s">
        <v>131</v>
      </c>
      <c r="E150" s="180" t="s">
        <v>1060</v>
      </c>
      <c r="F150" s="181" t="s">
        <v>1061</v>
      </c>
      <c r="G150" s="182" t="s">
        <v>134</v>
      </c>
      <c r="H150" s="183">
        <v>1</v>
      </c>
      <c r="I150" s="184"/>
      <c r="J150" s="185">
        <f>ROUND(I150*H150,2)</f>
        <v>0</v>
      </c>
      <c r="K150" s="181" t="s">
        <v>3</v>
      </c>
      <c r="L150" s="39"/>
      <c r="M150" s="212" t="s">
        <v>3</v>
      </c>
      <c r="N150" s="213" t="s">
        <v>51</v>
      </c>
      <c r="O150" s="21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0" t="s">
        <v>150</v>
      </c>
      <c r="AT150" s="190" t="s">
        <v>131</v>
      </c>
      <c r="AU150" s="190" t="s">
        <v>89</v>
      </c>
      <c r="AY150" s="18" t="s">
        <v>128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87</v>
      </c>
      <c r="BK150" s="191">
        <f>ROUND(I150*H150,2)</f>
        <v>0</v>
      </c>
      <c r="BL150" s="18" t="s">
        <v>150</v>
      </c>
      <c r="BM150" s="190" t="s">
        <v>1062</v>
      </c>
    </row>
    <row r="151" s="2" customFormat="1" ht="6.96" customHeight="1">
      <c r="A151" s="38"/>
      <c r="B151" s="55"/>
      <c r="C151" s="56"/>
      <c r="D151" s="56"/>
      <c r="E151" s="56"/>
      <c r="F151" s="56"/>
      <c r="G151" s="56"/>
      <c r="H151" s="56"/>
      <c r="I151" s="138"/>
      <c r="J151" s="56"/>
      <c r="K151" s="56"/>
      <c r="L151" s="39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autoFilter ref="C82:K15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9" customWidth="1"/>
    <col min="2" max="2" width="1.667969" style="229" customWidth="1"/>
    <col min="3" max="4" width="5" style="229" customWidth="1"/>
    <col min="5" max="5" width="11.66016" style="229" customWidth="1"/>
    <col min="6" max="6" width="9.160156" style="229" customWidth="1"/>
    <col min="7" max="7" width="5" style="229" customWidth="1"/>
    <col min="8" max="8" width="77.83203" style="229" customWidth="1"/>
    <col min="9" max="10" width="20" style="229" customWidth="1"/>
    <col min="11" max="11" width="1.667969" style="229" customWidth="1"/>
  </cols>
  <sheetData>
    <row r="1" s="1" customFormat="1" ht="37.5" customHeight="1"/>
    <row r="2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="15" customFormat="1" ht="45" customHeight="1">
      <c r="B3" s="233"/>
      <c r="C3" s="234" t="s">
        <v>1063</v>
      </c>
      <c r="D3" s="234"/>
      <c r="E3" s="234"/>
      <c r="F3" s="234"/>
      <c r="G3" s="234"/>
      <c r="H3" s="234"/>
      <c r="I3" s="234"/>
      <c r="J3" s="234"/>
      <c r="K3" s="235"/>
    </row>
    <row r="4" s="1" customFormat="1" ht="25.5" customHeight="1">
      <c r="B4" s="236"/>
      <c r="C4" s="237" t="s">
        <v>1064</v>
      </c>
      <c r="D4" s="237"/>
      <c r="E4" s="237"/>
      <c r="F4" s="237"/>
      <c r="G4" s="237"/>
      <c r="H4" s="237"/>
      <c r="I4" s="237"/>
      <c r="J4" s="237"/>
      <c r="K4" s="238"/>
    </row>
    <row r="5" s="1" customFormat="1" ht="5.25" customHeight="1">
      <c r="B5" s="236"/>
      <c r="C5" s="239"/>
      <c r="D5" s="239"/>
      <c r="E5" s="239"/>
      <c r="F5" s="239"/>
      <c r="G5" s="239"/>
      <c r="H5" s="239"/>
      <c r="I5" s="239"/>
      <c r="J5" s="239"/>
      <c r="K5" s="238"/>
    </row>
    <row r="6" s="1" customFormat="1" ht="15" customHeight="1">
      <c r="B6" s="236"/>
      <c r="C6" s="240" t="s">
        <v>1065</v>
      </c>
      <c r="D6" s="240"/>
      <c r="E6" s="240"/>
      <c r="F6" s="240"/>
      <c r="G6" s="240"/>
      <c r="H6" s="240"/>
      <c r="I6" s="240"/>
      <c r="J6" s="240"/>
      <c r="K6" s="238"/>
    </row>
    <row r="7" s="1" customFormat="1" ht="15" customHeight="1">
      <c r="B7" s="241"/>
      <c r="C7" s="240" t="s">
        <v>1066</v>
      </c>
      <c r="D7" s="240"/>
      <c r="E7" s="240"/>
      <c r="F7" s="240"/>
      <c r="G7" s="240"/>
      <c r="H7" s="240"/>
      <c r="I7" s="240"/>
      <c r="J7" s="240"/>
      <c r="K7" s="238"/>
    </row>
    <row r="8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="1" customFormat="1" ht="15" customHeight="1">
      <c r="B9" s="241"/>
      <c r="C9" s="240" t="s">
        <v>1067</v>
      </c>
      <c r="D9" s="240"/>
      <c r="E9" s="240"/>
      <c r="F9" s="240"/>
      <c r="G9" s="240"/>
      <c r="H9" s="240"/>
      <c r="I9" s="240"/>
      <c r="J9" s="240"/>
      <c r="K9" s="238"/>
    </row>
    <row r="10" s="1" customFormat="1" ht="15" customHeight="1">
      <c r="B10" s="241"/>
      <c r="C10" s="240"/>
      <c r="D10" s="240" t="s">
        <v>1068</v>
      </c>
      <c r="E10" s="240"/>
      <c r="F10" s="240"/>
      <c r="G10" s="240"/>
      <c r="H10" s="240"/>
      <c r="I10" s="240"/>
      <c r="J10" s="240"/>
      <c r="K10" s="238"/>
    </row>
    <row r="11" s="1" customFormat="1" ht="15" customHeight="1">
      <c r="B11" s="241"/>
      <c r="C11" s="242"/>
      <c r="D11" s="240" t="s">
        <v>1069</v>
      </c>
      <c r="E11" s="240"/>
      <c r="F11" s="240"/>
      <c r="G11" s="240"/>
      <c r="H11" s="240"/>
      <c r="I11" s="240"/>
      <c r="J11" s="240"/>
      <c r="K11" s="238"/>
    </row>
    <row r="12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="1" customFormat="1" ht="15" customHeight="1">
      <c r="B13" s="241"/>
      <c r="C13" s="242"/>
      <c r="D13" s="243" t="s">
        <v>1070</v>
      </c>
      <c r="E13" s="240"/>
      <c r="F13" s="240"/>
      <c r="G13" s="240"/>
      <c r="H13" s="240"/>
      <c r="I13" s="240"/>
      <c r="J13" s="240"/>
      <c r="K13" s="238"/>
    </row>
    <row r="14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="1" customFormat="1" ht="15" customHeight="1">
      <c r="B15" s="241"/>
      <c r="C15" s="242"/>
      <c r="D15" s="240" t="s">
        <v>1071</v>
      </c>
      <c r="E15" s="240"/>
      <c r="F15" s="240"/>
      <c r="G15" s="240"/>
      <c r="H15" s="240"/>
      <c r="I15" s="240"/>
      <c r="J15" s="240"/>
      <c r="K15" s="238"/>
    </row>
    <row r="16" s="1" customFormat="1" ht="15" customHeight="1">
      <c r="B16" s="241"/>
      <c r="C16" s="242"/>
      <c r="D16" s="240" t="s">
        <v>1072</v>
      </c>
      <c r="E16" s="240"/>
      <c r="F16" s="240"/>
      <c r="G16" s="240"/>
      <c r="H16" s="240"/>
      <c r="I16" s="240"/>
      <c r="J16" s="240"/>
      <c r="K16" s="238"/>
    </row>
    <row r="17" s="1" customFormat="1" ht="15" customHeight="1">
      <c r="B17" s="241"/>
      <c r="C17" s="242"/>
      <c r="D17" s="240" t="s">
        <v>1073</v>
      </c>
      <c r="E17" s="240"/>
      <c r="F17" s="240"/>
      <c r="G17" s="240"/>
      <c r="H17" s="240"/>
      <c r="I17" s="240"/>
      <c r="J17" s="240"/>
      <c r="K17" s="238"/>
    </row>
    <row r="18" s="1" customFormat="1" ht="15" customHeight="1">
      <c r="B18" s="241"/>
      <c r="C18" s="242"/>
      <c r="D18" s="242"/>
      <c r="E18" s="244" t="s">
        <v>96</v>
      </c>
      <c r="F18" s="240" t="s">
        <v>1074</v>
      </c>
      <c r="G18" s="240"/>
      <c r="H18" s="240"/>
      <c r="I18" s="240"/>
      <c r="J18" s="240"/>
      <c r="K18" s="238"/>
    </row>
    <row r="19" s="1" customFormat="1" ht="15" customHeight="1">
      <c r="B19" s="241"/>
      <c r="C19" s="242"/>
      <c r="D19" s="242"/>
      <c r="E19" s="244" t="s">
        <v>92</v>
      </c>
      <c r="F19" s="240" t="s">
        <v>1075</v>
      </c>
      <c r="G19" s="240"/>
      <c r="H19" s="240"/>
      <c r="I19" s="240"/>
      <c r="J19" s="240"/>
      <c r="K19" s="238"/>
    </row>
    <row r="20" s="1" customFormat="1" ht="15" customHeight="1">
      <c r="B20" s="241"/>
      <c r="C20" s="242"/>
      <c r="D20" s="242"/>
      <c r="E20" s="244" t="s">
        <v>1076</v>
      </c>
      <c r="F20" s="240" t="s">
        <v>1077</v>
      </c>
      <c r="G20" s="240"/>
      <c r="H20" s="240"/>
      <c r="I20" s="240"/>
      <c r="J20" s="240"/>
      <c r="K20" s="238"/>
    </row>
    <row r="21" s="1" customFormat="1" ht="15" customHeight="1">
      <c r="B21" s="241"/>
      <c r="C21" s="242"/>
      <c r="D21" s="242"/>
      <c r="E21" s="244" t="s">
        <v>85</v>
      </c>
      <c r="F21" s="240" t="s">
        <v>86</v>
      </c>
      <c r="G21" s="240"/>
      <c r="H21" s="240"/>
      <c r="I21" s="240"/>
      <c r="J21" s="240"/>
      <c r="K21" s="238"/>
    </row>
    <row r="22" s="1" customFormat="1" ht="15" customHeight="1">
      <c r="B22" s="241"/>
      <c r="C22" s="242"/>
      <c r="D22" s="242"/>
      <c r="E22" s="244" t="s">
        <v>1078</v>
      </c>
      <c r="F22" s="240" t="s">
        <v>1079</v>
      </c>
      <c r="G22" s="240"/>
      <c r="H22" s="240"/>
      <c r="I22" s="240"/>
      <c r="J22" s="240"/>
      <c r="K22" s="238"/>
    </row>
    <row r="23" s="1" customFormat="1" ht="15" customHeight="1">
      <c r="B23" s="241"/>
      <c r="C23" s="242"/>
      <c r="D23" s="242"/>
      <c r="E23" s="244" t="s">
        <v>1080</v>
      </c>
      <c r="F23" s="240" t="s">
        <v>1081</v>
      </c>
      <c r="G23" s="240"/>
      <c r="H23" s="240"/>
      <c r="I23" s="240"/>
      <c r="J23" s="240"/>
      <c r="K23" s="238"/>
    </row>
    <row r="24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="1" customFormat="1" ht="15" customHeight="1">
      <c r="B25" s="241"/>
      <c r="C25" s="240" t="s">
        <v>1082</v>
      </c>
      <c r="D25" s="240"/>
      <c r="E25" s="240"/>
      <c r="F25" s="240"/>
      <c r="G25" s="240"/>
      <c r="H25" s="240"/>
      <c r="I25" s="240"/>
      <c r="J25" s="240"/>
      <c r="K25" s="238"/>
    </row>
    <row r="26" s="1" customFormat="1" ht="15" customHeight="1">
      <c r="B26" s="241"/>
      <c r="C26" s="240" t="s">
        <v>1083</v>
      </c>
      <c r="D26" s="240"/>
      <c r="E26" s="240"/>
      <c r="F26" s="240"/>
      <c r="G26" s="240"/>
      <c r="H26" s="240"/>
      <c r="I26" s="240"/>
      <c r="J26" s="240"/>
      <c r="K26" s="238"/>
    </row>
    <row r="27" s="1" customFormat="1" ht="15" customHeight="1">
      <c r="B27" s="241"/>
      <c r="C27" s="240"/>
      <c r="D27" s="240" t="s">
        <v>1084</v>
      </c>
      <c r="E27" s="240"/>
      <c r="F27" s="240"/>
      <c r="G27" s="240"/>
      <c r="H27" s="240"/>
      <c r="I27" s="240"/>
      <c r="J27" s="240"/>
      <c r="K27" s="238"/>
    </row>
    <row r="28" s="1" customFormat="1" ht="15" customHeight="1">
      <c r="B28" s="241"/>
      <c r="C28" s="242"/>
      <c r="D28" s="240" t="s">
        <v>1085</v>
      </c>
      <c r="E28" s="240"/>
      <c r="F28" s="240"/>
      <c r="G28" s="240"/>
      <c r="H28" s="240"/>
      <c r="I28" s="240"/>
      <c r="J28" s="240"/>
      <c r="K28" s="238"/>
    </row>
    <row r="29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="1" customFormat="1" ht="15" customHeight="1">
      <c r="B30" s="241"/>
      <c r="C30" s="242"/>
      <c r="D30" s="240" t="s">
        <v>1086</v>
      </c>
      <c r="E30" s="240"/>
      <c r="F30" s="240"/>
      <c r="G30" s="240"/>
      <c r="H30" s="240"/>
      <c r="I30" s="240"/>
      <c r="J30" s="240"/>
      <c r="K30" s="238"/>
    </row>
    <row r="31" s="1" customFormat="1" ht="15" customHeight="1">
      <c r="B31" s="241"/>
      <c r="C31" s="242"/>
      <c r="D31" s="240" t="s">
        <v>1087</v>
      </c>
      <c r="E31" s="240"/>
      <c r="F31" s="240"/>
      <c r="G31" s="240"/>
      <c r="H31" s="240"/>
      <c r="I31" s="240"/>
      <c r="J31" s="240"/>
      <c r="K31" s="238"/>
    </row>
    <row r="32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="1" customFormat="1" ht="15" customHeight="1">
      <c r="B33" s="241"/>
      <c r="C33" s="242"/>
      <c r="D33" s="240" t="s">
        <v>1088</v>
      </c>
      <c r="E33" s="240"/>
      <c r="F33" s="240"/>
      <c r="G33" s="240"/>
      <c r="H33" s="240"/>
      <c r="I33" s="240"/>
      <c r="J33" s="240"/>
      <c r="K33" s="238"/>
    </row>
    <row r="34" s="1" customFormat="1" ht="15" customHeight="1">
      <c r="B34" s="241"/>
      <c r="C34" s="242"/>
      <c r="D34" s="240" t="s">
        <v>1089</v>
      </c>
      <c r="E34" s="240"/>
      <c r="F34" s="240"/>
      <c r="G34" s="240"/>
      <c r="H34" s="240"/>
      <c r="I34" s="240"/>
      <c r="J34" s="240"/>
      <c r="K34" s="238"/>
    </row>
    <row r="35" s="1" customFormat="1" ht="15" customHeight="1">
      <c r="B35" s="241"/>
      <c r="C35" s="242"/>
      <c r="D35" s="240" t="s">
        <v>1090</v>
      </c>
      <c r="E35" s="240"/>
      <c r="F35" s="240"/>
      <c r="G35" s="240"/>
      <c r="H35" s="240"/>
      <c r="I35" s="240"/>
      <c r="J35" s="240"/>
      <c r="K35" s="238"/>
    </row>
    <row r="36" s="1" customFormat="1" ht="15" customHeight="1">
      <c r="B36" s="241"/>
      <c r="C36" s="242"/>
      <c r="D36" s="240"/>
      <c r="E36" s="243" t="s">
        <v>113</v>
      </c>
      <c r="F36" s="240"/>
      <c r="G36" s="240" t="s">
        <v>1091</v>
      </c>
      <c r="H36" s="240"/>
      <c r="I36" s="240"/>
      <c r="J36" s="240"/>
      <c r="K36" s="238"/>
    </row>
    <row r="37" s="1" customFormat="1" ht="30.75" customHeight="1">
      <c r="B37" s="241"/>
      <c r="C37" s="242"/>
      <c r="D37" s="240"/>
      <c r="E37" s="243" t="s">
        <v>1092</v>
      </c>
      <c r="F37" s="240"/>
      <c r="G37" s="240" t="s">
        <v>1093</v>
      </c>
      <c r="H37" s="240"/>
      <c r="I37" s="240"/>
      <c r="J37" s="240"/>
      <c r="K37" s="238"/>
    </row>
    <row r="38" s="1" customFormat="1" ht="15" customHeight="1">
      <c r="B38" s="241"/>
      <c r="C38" s="242"/>
      <c r="D38" s="240"/>
      <c r="E38" s="243" t="s">
        <v>61</v>
      </c>
      <c r="F38" s="240"/>
      <c r="G38" s="240" t="s">
        <v>1094</v>
      </c>
      <c r="H38" s="240"/>
      <c r="I38" s="240"/>
      <c r="J38" s="240"/>
      <c r="K38" s="238"/>
    </row>
    <row r="39" s="1" customFormat="1" ht="15" customHeight="1">
      <c r="B39" s="241"/>
      <c r="C39" s="242"/>
      <c r="D39" s="240"/>
      <c r="E39" s="243" t="s">
        <v>62</v>
      </c>
      <c r="F39" s="240"/>
      <c r="G39" s="240" t="s">
        <v>1095</v>
      </c>
      <c r="H39" s="240"/>
      <c r="I39" s="240"/>
      <c r="J39" s="240"/>
      <c r="K39" s="238"/>
    </row>
    <row r="40" s="1" customFormat="1" ht="15" customHeight="1">
      <c r="B40" s="241"/>
      <c r="C40" s="242"/>
      <c r="D40" s="240"/>
      <c r="E40" s="243" t="s">
        <v>114</v>
      </c>
      <c r="F40" s="240"/>
      <c r="G40" s="240" t="s">
        <v>1096</v>
      </c>
      <c r="H40" s="240"/>
      <c r="I40" s="240"/>
      <c r="J40" s="240"/>
      <c r="K40" s="238"/>
    </row>
    <row r="41" s="1" customFormat="1" ht="15" customHeight="1">
      <c r="B41" s="241"/>
      <c r="C41" s="242"/>
      <c r="D41" s="240"/>
      <c r="E41" s="243" t="s">
        <v>115</v>
      </c>
      <c r="F41" s="240"/>
      <c r="G41" s="240" t="s">
        <v>1097</v>
      </c>
      <c r="H41" s="240"/>
      <c r="I41" s="240"/>
      <c r="J41" s="240"/>
      <c r="K41" s="238"/>
    </row>
    <row r="42" s="1" customFormat="1" ht="15" customHeight="1">
      <c r="B42" s="241"/>
      <c r="C42" s="242"/>
      <c r="D42" s="240"/>
      <c r="E42" s="243" t="s">
        <v>1098</v>
      </c>
      <c r="F42" s="240"/>
      <c r="G42" s="240" t="s">
        <v>1099</v>
      </c>
      <c r="H42" s="240"/>
      <c r="I42" s="240"/>
      <c r="J42" s="240"/>
      <c r="K42" s="238"/>
    </row>
    <row r="43" s="1" customFormat="1" ht="15" customHeight="1">
      <c r="B43" s="241"/>
      <c r="C43" s="242"/>
      <c r="D43" s="240"/>
      <c r="E43" s="243"/>
      <c r="F43" s="240"/>
      <c r="G43" s="240" t="s">
        <v>1100</v>
      </c>
      <c r="H43" s="240"/>
      <c r="I43" s="240"/>
      <c r="J43" s="240"/>
      <c r="K43" s="238"/>
    </row>
    <row r="44" s="1" customFormat="1" ht="15" customHeight="1">
      <c r="B44" s="241"/>
      <c r="C44" s="242"/>
      <c r="D44" s="240"/>
      <c r="E44" s="243" t="s">
        <v>1101</v>
      </c>
      <c r="F44" s="240"/>
      <c r="G44" s="240" t="s">
        <v>1102</v>
      </c>
      <c r="H44" s="240"/>
      <c r="I44" s="240"/>
      <c r="J44" s="240"/>
      <c r="K44" s="238"/>
    </row>
    <row r="45" s="1" customFormat="1" ht="15" customHeight="1">
      <c r="B45" s="241"/>
      <c r="C45" s="242"/>
      <c r="D45" s="240"/>
      <c r="E45" s="243" t="s">
        <v>117</v>
      </c>
      <c r="F45" s="240"/>
      <c r="G45" s="240" t="s">
        <v>1103</v>
      </c>
      <c r="H45" s="240"/>
      <c r="I45" s="240"/>
      <c r="J45" s="240"/>
      <c r="K45" s="238"/>
    </row>
    <row r="46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="1" customFormat="1" ht="15" customHeight="1">
      <c r="B47" s="241"/>
      <c r="C47" s="242"/>
      <c r="D47" s="240" t="s">
        <v>1104</v>
      </c>
      <c r="E47" s="240"/>
      <c r="F47" s="240"/>
      <c r="G47" s="240"/>
      <c r="H47" s="240"/>
      <c r="I47" s="240"/>
      <c r="J47" s="240"/>
      <c r="K47" s="238"/>
    </row>
    <row r="48" s="1" customFormat="1" ht="15" customHeight="1">
      <c r="B48" s="241"/>
      <c r="C48" s="242"/>
      <c r="D48" s="242"/>
      <c r="E48" s="240" t="s">
        <v>1105</v>
      </c>
      <c r="F48" s="240"/>
      <c r="G48" s="240"/>
      <c r="H48" s="240"/>
      <c r="I48" s="240"/>
      <c r="J48" s="240"/>
      <c r="K48" s="238"/>
    </row>
    <row r="49" s="1" customFormat="1" ht="15" customHeight="1">
      <c r="B49" s="241"/>
      <c r="C49" s="242"/>
      <c r="D49" s="242"/>
      <c r="E49" s="240" t="s">
        <v>1106</v>
      </c>
      <c r="F49" s="240"/>
      <c r="G49" s="240"/>
      <c r="H49" s="240"/>
      <c r="I49" s="240"/>
      <c r="J49" s="240"/>
      <c r="K49" s="238"/>
    </row>
    <row r="50" s="1" customFormat="1" ht="15" customHeight="1">
      <c r="B50" s="241"/>
      <c r="C50" s="242"/>
      <c r="D50" s="242"/>
      <c r="E50" s="240" t="s">
        <v>1107</v>
      </c>
      <c r="F50" s="240"/>
      <c r="G50" s="240"/>
      <c r="H50" s="240"/>
      <c r="I50" s="240"/>
      <c r="J50" s="240"/>
      <c r="K50" s="238"/>
    </row>
    <row r="51" s="1" customFormat="1" ht="15" customHeight="1">
      <c r="B51" s="241"/>
      <c r="C51" s="242"/>
      <c r="D51" s="240" t="s">
        <v>1108</v>
      </c>
      <c r="E51" s="240"/>
      <c r="F51" s="240"/>
      <c r="G51" s="240"/>
      <c r="H51" s="240"/>
      <c r="I51" s="240"/>
      <c r="J51" s="240"/>
      <c r="K51" s="238"/>
    </row>
    <row r="52" s="1" customFormat="1" ht="25.5" customHeight="1">
      <c r="B52" s="236"/>
      <c r="C52" s="237" t="s">
        <v>1109</v>
      </c>
      <c r="D52" s="237"/>
      <c r="E52" s="237"/>
      <c r="F52" s="237"/>
      <c r="G52" s="237"/>
      <c r="H52" s="237"/>
      <c r="I52" s="237"/>
      <c r="J52" s="237"/>
      <c r="K52" s="238"/>
    </row>
    <row r="53" s="1" customFormat="1" ht="5.25" customHeight="1">
      <c r="B53" s="236"/>
      <c r="C53" s="239"/>
      <c r="D53" s="239"/>
      <c r="E53" s="239"/>
      <c r="F53" s="239"/>
      <c r="G53" s="239"/>
      <c r="H53" s="239"/>
      <c r="I53" s="239"/>
      <c r="J53" s="239"/>
      <c r="K53" s="238"/>
    </row>
    <row r="54" s="1" customFormat="1" ht="15" customHeight="1">
      <c r="B54" s="236"/>
      <c r="C54" s="240" t="s">
        <v>1110</v>
      </c>
      <c r="D54" s="240"/>
      <c r="E54" s="240"/>
      <c r="F54" s="240"/>
      <c r="G54" s="240"/>
      <c r="H54" s="240"/>
      <c r="I54" s="240"/>
      <c r="J54" s="240"/>
      <c r="K54" s="238"/>
    </row>
    <row r="55" s="1" customFormat="1" ht="15" customHeight="1">
      <c r="B55" s="236"/>
      <c r="C55" s="240" t="s">
        <v>1111</v>
      </c>
      <c r="D55" s="240"/>
      <c r="E55" s="240"/>
      <c r="F55" s="240"/>
      <c r="G55" s="240"/>
      <c r="H55" s="240"/>
      <c r="I55" s="240"/>
      <c r="J55" s="240"/>
      <c r="K55" s="238"/>
    </row>
    <row r="56" s="1" customFormat="1" ht="12.75" customHeight="1">
      <c r="B56" s="236"/>
      <c r="C56" s="240"/>
      <c r="D56" s="240"/>
      <c r="E56" s="240"/>
      <c r="F56" s="240"/>
      <c r="G56" s="240"/>
      <c r="H56" s="240"/>
      <c r="I56" s="240"/>
      <c r="J56" s="240"/>
      <c r="K56" s="238"/>
    </row>
    <row r="57" s="1" customFormat="1" ht="15" customHeight="1">
      <c r="B57" s="236"/>
      <c r="C57" s="240" t="s">
        <v>1112</v>
      </c>
      <c r="D57" s="240"/>
      <c r="E57" s="240"/>
      <c r="F57" s="240"/>
      <c r="G57" s="240"/>
      <c r="H57" s="240"/>
      <c r="I57" s="240"/>
      <c r="J57" s="240"/>
      <c r="K57" s="238"/>
    </row>
    <row r="58" s="1" customFormat="1" ht="15" customHeight="1">
      <c r="B58" s="236"/>
      <c r="C58" s="242"/>
      <c r="D58" s="240" t="s">
        <v>1113</v>
      </c>
      <c r="E58" s="240"/>
      <c r="F58" s="240"/>
      <c r="G58" s="240"/>
      <c r="H58" s="240"/>
      <c r="I58" s="240"/>
      <c r="J58" s="240"/>
      <c r="K58" s="238"/>
    </row>
    <row r="59" s="1" customFormat="1" ht="15" customHeight="1">
      <c r="B59" s="236"/>
      <c r="C59" s="242"/>
      <c r="D59" s="240" t="s">
        <v>1114</v>
      </c>
      <c r="E59" s="240"/>
      <c r="F59" s="240"/>
      <c r="G59" s="240"/>
      <c r="H59" s="240"/>
      <c r="I59" s="240"/>
      <c r="J59" s="240"/>
      <c r="K59" s="238"/>
    </row>
    <row r="60" s="1" customFormat="1" ht="15" customHeight="1">
      <c r="B60" s="236"/>
      <c r="C60" s="242"/>
      <c r="D60" s="240" t="s">
        <v>1115</v>
      </c>
      <c r="E60" s="240"/>
      <c r="F60" s="240"/>
      <c r="G60" s="240"/>
      <c r="H60" s="240"/>
      <c r="I60" s="240"/>
      <c r="J60" s="240"/>
      <c r="K60" s="238"/>
    </row>
    <row r="61" s="1" customFormat="1" ht="15" customHeight="1">
      <c r="B61" s="236"/>
      <c r="C61" s="242"/>
      <c r="D61" s="240" t="s">
        <v>1116</v>
      </c>
      <c r="E61" s="240"/>
      <c r="F61" s="240"/>
      <c r="G61" s="240"/>
      <c r="H61" s="240"/>
      <c r="I61" s="240"/>
      <c r="J61" s="240"/>
      <c r="K61" s="238"/>
    </row>
    <row r="62" s="1" customFormat="1" ht="15" customHeight="1">
      <c r="B62" s="236"/>
      <c r="C62" s="242"/>
      <c r="D62" s="245" t="s">
        <v>1117</v>
      </c>
      <c r="E62" s="245"/>
      <c r="F62" s="245"/>
      <c r="G62" s="245"/>
      <c r="H62" s="245"/>
      <c r="I62" s="245"/>
      <c r="J62" s="245"/>
      <c r="K62" s="238"/>
    </row>
    <row r="63" s="1" customFormat="1" ht="15" customHeight="1">
      <c r="B63" s="236"/>
      <c r="C63" s="242"/>
      <c r="D63" s="240" t="s">
        <v>1118</v>
      </c>
      <c r="E63" s="240"/>
      <c r="F63" s="240"/>
      <c r="G63" s="240"/>
      <c r="H63" s="240"/>
      <c r="I63" s="240"/>
      <c r="J63" s="240"/>
      <c r="K63" s="238"/>
    </row>
    <row r="64" s="1" customFormat="1" ht="12.75" customHeight="1">
      <c r="B64" s="236"/>
      <c r="C64" s="242"/>
      <c r="D64" s="242"/>
      <c r="E64" s="246"/>
      <c r="F64" s="242"/>
      <c r="G64" s="242"/>
      <c r="H64" s="242"/>
      <c r="I64" s="242"/>
      <c r="J64" s="242"/>
      <c r="K64" s="238"/>
    </row>
    <row r="65" s="1" customFormat="1" ht="15" customHeight="1">
      <c r="B65" s="236"/>
      <c r="C65" s="242"/>
      <c r="D65" s="240" t="s">
        <v>1119</v>
      </c>
      <c r="E65" s="240"/>
      <c r="F65" s="240"/>
      <c r="G65" s="240"/>
      <c r="H65" s="240"/>
      <c r="I65" s="240"/>
      <c r="J65" s="240"/>
      <c r="K65" s="238"/>
    </row>
    <row r="66" s="1" customFormat="1" ht="15" customHeight="1">
      <c r="B66" s="236"/>
      <c r="C66" s="242"/>
      <c r="D66" s="245" t="s">
        <v>1120</v>
      </c>
      <c r="E66" s="245"/>
      <c r="F66" s="245"/>
      <c r="G66" s="245"/>
      <c r="H66" s="245"/>
      <c r="I66" s="245"/>
      <c r="J66" s="245"/>
      <c r="K66" s="238"/>
    </row>
    <row r="67" s="1" customFormat="1" ht="15" customHeight="1">
      <c r="B67" s="236"/>
      <c r="C67" s="242"/>
      <c r="D67" s="240" t="s">
        <v>1121</v>
      </c>
      <c r="E67" s="240"/>
      <c r="F67" s="240"/>
      <c r="G67" s="240"/>
      <c r="H67" s="240"/>
      <c r="I67" s="240"/>
      <c r="J67" s="240"/>
      <c r="K67" s="238"/>
    </row>
    <row r="68" s="1" customFormat="1" ht="15" customHeight="1">
      <c r="B68" s="236"/>
      <c r="C68" s="242"/>
      <c r="D68" s="240" t="s">
        <v>1122</v>
      </c>
      <c r="E68" s="240"/>
      <c r="F68" s="240"/>
      <c r="G68" s="240"/>
      <c r="H68" s="240"/>
      <c r="I68" s="240"/>
      <c r="J68" s="240"/>
      <c r="K68" s="238"/>
    </row>
    <row r="69" s="1" customFormat="1" ht="15" customHeight="1">
      <c r="B69" s="236"/>
      <c r="C69" s="242"/>
      <c r="D69" s="240" t="s">
        <v>1123</v>
      </c>
      <c r="E69" s="240"/>
      <c r="F69" s="240"/>
      <c r="G69" s="240"/>
      <c r="H69" s="240"/>
      <c r="I69" s="240"/>
      <c r="J69" s="240"/>
      <c r="K69" s="238"/>
    </row>
    <row r="70" s="1" customFormat="1" ht="15" customHeight="1">
      <c r="B70" s="236"/>
      <c r="C70" s="242"/>
      <c r="D70" s="240" t="s">
        <v>1124</v>
      </c>
      <c r="E70" s="240"/>
      <c r="F70" s="240"/>
      <c r="G70" s="240"/>
      <c r="H70" s="240"/>
      <c r="I70" s="240"/>
      <c r="J70" s="240"/>
      <c r="K70" s="238"/>
    </row>
    <row r="7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="1" customFormat="1" ht="45" customHeight="1">
      <c r="B75" s="255"/>
      <c r="C75" s="256" t="s">
        <v>1125</v>
      </c>
      <c r="D75" s="256"/>
      <c r="E75" s="256"/>
      <c r="F75" s="256"/>
      <c r="G75" s="256"/>
      <c r="H75" s="256"/>
      <c r="I75" s="256"/>
      <c r="J75" s="256"/>
      <c r="K75" s="257"/>
    </row>
    <row r="76" s="1" customFormat="1" ht="17.25" customHeight="1">
      <c r="B76" s="255"/>
      <c r="C76" s="258" t="s">
        <v>1126</v>
      </c>
      <c r="D76" s="258"/>
      <c r="E76" s="258"/>
      <c r="F76" s="258" t="s">
        <v>1127</v>
      </c>
      <c r="G76" s="259"/>
      <c r="H76" s="258" t="s">
        <v>62</v>
      </c>
      <c r="I76" s="258" t="s">
        <v>65</v>
      </c>
      <c r="J76" s="258" t="s">
        <v>1128</v>
      </c>
      <c r="K76" s="257"/>
    </row>
    <row r="77" s="1" customFormat="1" ht="17.25" customHeight="1">
      <c r="B77" s="255"/>
      <c r="C77" s="260" t="s">
        <v>1129</v>
      </c>
      <c r="D77" s="260"/>
      <c r="E77" s="260"/>
      <c r="F77" s="261" t="s">
        <v>1130</v>
      </c>
      <c r="G77" s="262"/>
      <c r="H77" s="260"/>
      <c r="I77" s="260"/>
      <c r="J77" s="260" t="s">
        <v>1131</v>
      </c>
      <c r="K77" s="257"/>
    </row>
    <row r="78" s="1" customFormat="1" ht="5.25" customHeight="1">
      <c r="B78" s="255"/>
      <c r="C78" s="263"/>
      <c r="D78" s="263"/>
      <c r="E78" s="263"/>
      <c r="F78" s="263"/>
      <c r="G78" s="264"/>
      <c r="H78" s="263"/>
      <c r="I78" s="263"/>
      <c r="J78" s="263"/>
      <c r="K78" s="257"/>
    </row>
    <row r="79" s="1" customFormat="1" ht="15" customHeight="1">
      <c r="B79" s="255"/>
      <c r="C79" s="243" t="s">
        <v>61</v>
      </c>
      <c r="D79" s="263"/>
      <c r="E79" s="263"/>
      <c r="F79" s="265" t="s">
        <v>1132</v>
      </c>
      <c r="G79" s="264"/>
      <c r="H79" s="243" t="s">
        <v>1133</v>
      </c>
      <c r="I79" s="243" t="s">
        <v>1134</v>
      </c>
      <c r="J79" s="243">
        <v>20</v>
      </c>
      <c r="K79" s="257"/>
    </row>
    <row r="80" s="1" customFormat="1" ht="15" customHeight="1">
      <c r="B80" s="255"/>
      <c r="C80" s="243" t="s">
        <v>1135</v>
      </c>
      <c r="D80" s="243"/>
      <c r="E80" s="243"/>
      <c r="F80" s="265" t="s">
        <v>1132</v>
      </c>
      <c r="G80" s="264"/>
      <c r="H80" s="243" t="s">
        <v>1136</v>
      </c>
      <c r="I80" s="243" t="s">
        <v>1134</v>
      </c>
      <c r="J80" s="243">
        <v>120</v>
      </c>
      <c r="K80" s="257"/>
    </row>
    <row r="81" s="1" customFormat="1" ht="15" customHeight="1">
      <c r="B81" s="266"/>
      <c r="C81" s="243" t="s">
        <v>1137</v>
      </c>
      <c r="D81" s="243"/>
      <c r="E81" s="243"/>
      <c r="F81" s="265" t="s">
        <v>1138</v>
      </c>
      <c r="G81" s="264"/>
      <c r="H81" s="243" t="s">
        <v>1139</v>
      </c>
      <c r="I81" s="243" t="s">
        <v>1134</v>
      </c>
      <c r="J81" s="243">
        <v>50</v>
      </c>
      <c r="K81" s="257"/>
    </row>
    <row r="82" s="1" customFormat="1" ht="15" customHeight="1">
      <c r="B82" s="266"/>
      <c r="C82" s="243" t="s">
        <v>1140</v>
      </c>
      <c r="D82" s="243"/>
      <c r="E82" s="243"/>
      <c r="F82" s="265" t="s">
        <v>1132</v>
      </c>
      <c r="G82" s="264"/>
      <c r="H82" s="243" t="s">
        <v>1141</v>
      </c>
      <c r="I82" s="243" t="s">
        <v>1142</v>
      </c>
      <c r="J82" s="243"/>
      <c r="K82" s="257"/>
    </row>
    <row r="83" s="1" customFormat="1" ht="15" customHeight="1">
      <c r="B83" s="266"/>
      <c r="C83" s="267" t="s">
        <v>1143</v>
      </c>
      <c r="D83" s="267"/>
      <c r="E83" s="267"/>
      <c r="F83" s="268" t="s">
        <v>1138</v>
      </c>
      <c r="G83" s="267"/>
      <c r="H83" s="267" t="s">
        <v>1144</v>
      </c>
      <c r="I83" s="267" t="s">
        <v>1134</v>
      </c>
      <c r="J83" s="267">
        <v>15</v>
      </c>
      <c r="K83" s="257"/>
    </row>
    <row r="84" s="1" customFormat="1" ht="15" customHeight="1">
      <c r="B84" s="266"/>
      <c r="C84" s="267" t="s">
        <v>1145</v>
      </c>
      <c r="D84" s="267"/>
      <c r="E84" s="267"/>
      <c r="F84" s="268" t="s">
        <v>1138</v>
      </c>
      <c r="G84" s="267"/>
      <c r="H84" s="267" t="s">
        <v>1146</v>
      </c>
      <c r="I84" s="267" t="s">
        <v>1134</v>
      </c>
      <c r="J84" s="267">
        <v>15</v>
      </c>
      <c r="K84" s="257"/>
    </row>
    <row r="85" s="1" customFormat="1" ht="15" customHeight="1">
      <c r="B85" s="266"/>
      <c r="C85" s="267" t="s">
        <v>1147</v>
      </c>
      <c r="D85" s="267"/>
      <c r="E85" s="267"/>
      <c r="F85" s="268" t="s">
        <v>1138</v>
      </c>
      <c r="G85" s="267"/>
      <c r="H85" s="267" t="s">
        <v>1148</v>
      </c>
      <c r="I85" s="267" t="s">
        <v>1134</v>
      </c>
      <c r="J85" s="267">
        <v>20</v>
      </c>
      <c r="K85" s="257"/>
    </row>
    <row r="86" s="1" customFormat="1" ht="15" customHeight="1">
      <c r="B86" s="266"/>
      <c r="C86" s="267" t="s">
        <v>1149</v>
      </c>
      <c r="D86" s="267"/>
      <c r="E86" s="267"/>
      <c r="F86" s="268" t="s">
        <v>1138</v>
      </c>
      <c r="G86" s="267"/>
      <c r="H86" s="267" t="s">
        <v>1150</v>
      </c>
      <c r="I86" s="267" t="s">
        <v>1134</v>
      </c>
      <c r="J86" s="267">
        <v>20</v>
      </c>
      <c r="K86" s="257"/>
    </row>
    <row r="87" s="1" customFormat="1" ht="15" customHeight="1">
      <c r="B87" s="266"/>
      <c r="C87" s="243" t="s">
        <v>1151</v>
      </c>
      <c r="D87" s="243"/>
      <c r="E87" s="243"/>
      <c r="F87" s="265" t="s">
        <v>1138</v>
      </c>
      <c r="G87" s="264"/>
      <c r="H87" s="243" t="s">
        <v>1152</v>
      </c>
      <c r="I87" s="243" t="s">
        <v>1134</v>
      </c>
      <c r="J87" s="243">
        <v>50</v>
      </c>
      <c r="K87" s="257"/>
    </row>
    <row r="88" s="1" customFormat="1" ht="15" customHeight="1">
      <c r="B88" s="266"/>
      <c r="C88" s="243" t="s">
        <v>1153</v>
      </c>
      <c r="D88" s="243"/>
      <c r="E88" s="243"/>
      <c r="F88" s="265" t="s">
        <v>1138</v>
      </c>
      <c r="G88" s="264"/>
      <c r="H88" s="243" t="s">
        <v>1154</v>
      </c>
      <c r="I88" s="243" t="s">
        <v>1134</v>
      </c>
      <c r="J88" s="243">
        <v>20</v>
      </c>
      <c r="K88" s="257"/>
    </row>
    <row r="89" s="1" customFormat="1" ht="15" customHeight="1">
      <c r="B89" s="266"/>
      <c r="C89" s="243" t="s">
        <v>1155</v>
      </c>
      <c r="D89" s="243"/>
      <c r="E89" s="243"/>
      <c r="F89" s="265" t="s">
        <v>1138</v>
      </c>
      <c r="G89" s="264"/>
      <c r="H89" s="243" t="s">
        <v>1156</v>
      </c>
      <c r="I89" s="243" t="s">
        <v>1134</v>
      </c>
      <c r="J89" s="243">
        <v>20</v>
      </c>
      <c r="K89" s="257"/>
    </row>
    <row r="90" s="1" customFormat="1" ht="15" customHeight="1">
      <c r="B90" s="266"/>
      <c r="C90" s="243" t="s">
        <v>1157</v>
      </c>
      <c r="D90" s="243"/>
      <c r="E90" s="243"/>
      <c r="F90" s="265" t="s">
        <v>1138</v>
      </c>
      <c r="G90" s="264"/>
      <c r="H90" s="243" t="s">
        <v>1158</v>
      </c>
      <c r="I90" s="243" t="s">
        <v>1134</v>
      </c>
      <c r="J90" s="243">
        <v>50</v>
      </c>
      <c r="K90" s="257"/>
    </row>
    <row r="91" s="1" customFormat="1" ht="15" customHeight="1">
      <c r="B91" s="266"/>
      <c r="C91" s="243" t="s">
        <v>1159</v>
      </c>
      <c r="D91" s="243"/>
      <c r="E91" s="243"/>
      <c r="F91" s="265" t="s">
        <v>1138</v>
      </c>
      <c r="G91" s="264"/>
      <c r="H91" s="243" t="s">
        <v>1159</v>
      </c>
      <c r="I91" s="243" t="s">
        <v>1134</v>
      </c>
      <c r="J91" s="243">
        <v>50</v>
      </c>
      <c r="K91" s="257"/>
    </row>
    <row r="92" s="1" customFormat="1" ht="15" customHeight="1">
      <c r="B92" s="266"/>
      <c r="C92" s="243" t="s">
        <v>1160</v>
      </c>
      <c r="D92" s="243"/>
      <c r="E92" s="243"/>
      <c r="F92" s="265" t="s">
        <v>1138</v>
      </c>
      <c r="G92" s="264"/>
      <c r="H92" s="243" t="s">
        <v>1161</v>
      </c>
      <c r="I92" s="243" t="s">
        <v>1134</v>
      </c>
      <c r="J92" s="243">
        <v>255</v>
      </c>
      <c r="K92" s="257"/>
    </row>
    <row r="93" s="1" customFormat="1" ht="15" customHeight="1">
      <c r="B93" s="266"/>
      <c r="C93" s="243" t="s">
        <v>1162</v>
      </c>
      <c r="D93" s="243"/>
      <c r="E93" s="243"/>
      <c r="F93" s="265" t="s">
        <v>1132</v>
      </c>
      <c r="G93" s="264"/>
      <c r="H93" s="243" t="s">
        <v>1163</v>
      </c>
      <c r="I93" s="243" t="s">
        <v>1164</v>
      </c>
      <c r="J93" s="243"/>
      <c r="K93" s="257"/>
    </row>
    <row r="94" s="1" customFormat="1" ht="15" customHeight="1">
      <c r="B94" s="266"/>
      <c r="C94" s="243" t="s">
        <v>1165</v>
      </c>
      <c r="D94" s="243"/>
      <c r="E94" s="243"/>
      <c r="F94" s="265" t="s">
        <v>1132</v>
      </c>
      <c r="G94" s="264"/>
      <c r="H94" s="243" t="s">
        <v>1166</v>
      </c>
      <c r="I94" s="243" t="s">
        <v>1167</v>
      </c>
      <c r="J94" s="243"/>
      <c r="K94" s="257"/>
    </row>
    <row r="95" s="1" customFormat="1" ht="15" customHeight="1">
      <c r="B95" s="266"/>
      <c r="C95" s="243" t="s">
        <v>1168</v>
      </c>
      <c r="D95" s="243"/>
      <c r="E95" s="243"/>
      <c r="F95" s="265" t="s">
        <v>1132</v>
      </c>
      <c r="G95" s="264"/>
      <c r="H95" s="243" t="s">
        <v>1168</v>
      </c>
      <c r="I95" s="243" t="s">
        <v>1167</v>
      </c>
      <c r="J95" s="243"/>
      <c r="K95" s="257"/>
    </row>
    <row r="96" s="1" customFormat="1" ht="15" customHeight="1">
      <c r="B96" s="266"/>
      <c r="C96" s="243" t="s">
        <v>46</v>
      </c>
      <c r="D96" s="243"/>
      <c r="E96" s="243"/>
      <c r="F96" s="265" t="s">
        <v>1132</v>
      </c>
      <c r="G96" s="264"/>
      <c r="H96" s="243" t="s">
        <v>1169</v>
      </c>
      <c r="I96" s="243" t="s">
        <v>1167</v>
      </c>
      <c r="J96" s="243"/>
      <c r="K96" s="257"/>
    </row>
    <row r="97" s="1" customFormat="1" ht="15" customHeight="1">
      <c r="B97" s="266"/>
      <c r="C97" s="243" t="s">
        <v>56</v>
      </c>
      <c r="D97" s="243"/>
      <c r="E97" s="243"/>
      <c r="F97" s="265" t="s">
        <v>1132</v>
      </c>
      <c r="G97" s="264"/>
      <c r="H97" s="243" t="s">
        <v>1170</v>
      </c>
      <c r="I97" s="243" t="s">
        <v>1167</v>
      </c>
      <c r="J97" s="243"/>
      <c r="K97" s="257"/>
    </row>
    <row r="98" s="1" customFormat="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="1" customFormat="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="1" customFormat="1" ht="45" customHeight="1">
      <c r="B102" s="255"/>
      <c r="C102" s="256" t="s">
        <v>1171</v>
      </c>
      <c r="D102" s="256"/>
      <c r="E102" s="256"/>
      <c r="F102" s="256"/>
      <c r="G102" s="256"/>
      <c r="H102" s="256"/>
      <c r="I102" s="256"/>
      <c r="J102" s="256"/>
      <c r="K102" s="257"/>
    </row>
    <row r="103" s="1" customFormat="1" ht="17.25" customHeight="1">
      <c r="B103" s="255"/>
      <c r="C103" s="258" t="s">
        <v>1126</v>
      </c>
      <c r="D103" s="258"/>
      <c r="E103" s="258"/>
      <c r="F103" s="258" t="s">
        <v>1127</v>
      </c>
      <c r="G103" s="259"/>
      <c r="H103" s="258" t="s">
        <v>62</v>
      </c>
      <c r="I103" s="258" t="s">
        <v>65</v>
      </c>
      <c r="J103" s="258" t="s">
        <v>1128</v>
      </c>
      <c r="K103" s="257"/>
    </row>
    <row r="104" s="1" customFormat="1" ht="17.25" customHeight="1">
      <c r="B104" s="255"/>
      <c r="C104" s="260" t="s">
        <v>1129</v>
      </c>
      <c r="D104" s="260"/>
      <c r="E104" s="260"/>
      <c r="F104" s="261" t="s">
        <v>1130</v>
      </c>
      <c r="G104" s="262"/>
      <c r="H104" s="260"/>
      <c r="I104" s="260"/>
      <c r="J104" s="260" t="s">
        <v>1131</v>
      </c>
      <c r="K104" s="257"/>
    </row>
    <row r="105" s="1" customFormat="1" ht="5.25" customHeight="1">
      <c r="B105" s="255"/>
      <c r="C105" s="258"/>
      <c r="D105" s="258"/>
      <c r="E105" s="258"/>
      <c r="F105" s="258"/>
      <c r="G105" s="274"/>
      <c r="H105" s="258"/>
      <c r="I105" s="258"/>
      <c r="J105" s="258"/>
      <c r="K105" s="257"/>
    </row>
    <row r="106" s="1" customFormat="1" ht="15" customHeight="1">
      <c r="B106" s="255"/>
      <c r="C106" s="243" t="s">
        <v>61</v>
      </c>
      <c r="D106" s="263"/>
      <c r="E106" s="263"/>
      <c r="F106" s="265" t="s">
        <v>1132</v>
      </c>
      <c r="G106" s="274"/>
      <c r="H106" s="243" t="s">
        <v>1172</v>
      </c>
      <c r="I106" s="243" t="s">
        <v>1134</v>
      </c>
      <c r="J106" s="243">
        <v>20</v>
      </c>
      <c r="K106" s="257"/>
    </row>
    <row r="107" s="1" customFormat="1" ht="15" customHeight="1">
      <c r="B107" s="255"/>
      <c r="C107" s="243" t="s">
        <v>1135</v>
      </c>
      <c r="D107" s="243"/>
      <c r="E107" s="243"/>
      <c r="F107" s="265" t="s">
        <v>1132</v>
      </c>
      <c r="G107" s="243"/>
      <c r="H107" s="243" t="s">
        <v>1172</v>
      </c>
      <c r="I107" s="243" t="s">
        <v>1134</v>
      </c>
      <c r="J107" s="243">
        <v>120</v>
      </c>
      <c r="K107" s="257"/>
    </row>
    <row r="108" s="1" customFormat="1" ht="15" customHeight="1">
      <c r="B108" s="266"/>
      <c r="C108" s="243" t="s">
        <v>1137</v>
      </c>
      <c r="D108" s="243"/>
      <c r="E108" s="243"/>
      <c r="F108" s="265" t="s">
        <v>1138</v>
      </c>
      <c r="G108" s="243"/>
      <c r="H108" s="243" t="s">
        <v>1172</v>
      </c>
      <c r="I108" s="243" t="s">
        <v>1134</v>
      </c>
      <c r="J108" s="243">
        <v>50</v>
      </c>
      <c r="K108" s="257"/>
    </row>
    <row r="109" s="1" customFormat="1" ht="15" customHeight="1">
      <c r="B109" s="266"/>
      <c r="C109" s="243" t="s">
        <v>1140</v>
      </c>
      <c r="D109" s="243"/>
      <c r="E109" s="243"/>
      <c r="F109" s="265" t="s">
        <v>1132</v>
      </c>
      <c r="G109" s="243"/>
      <c r="H109" s="243" t="s">
        <v>1172</v>
      </c>
      <c r="I109" s="243" t="s">
        <v>1142</v>
      </c>
      <c r="J109" s="243"/>
      <c r="K109" s="257"/>
    </row>
    <row r="110" s="1" customFormat="1" ht="15" customHeight="1">
      <c r="B110" s="266"/>
      <c r="C110" s="243" t="s">
        <v>1151</v>
      </c>
      <c r="D110" s="243"/>
      <c r="E110" s="243"/>
      <c r="F110" s="265" t="s">
        <v>1138</v>
      </c>
      <c r="G110" s="243"/>
      <c r="H110" s="243" t="s">
        <v>1172</v>
      </c>
      <c r="I110" s="243" t="s">
        <v>1134</v>
      </c>
      <c r="J110" s="243">
        <v>50</v>
      </c>
      <c r="K110" s="257"/>
    </row>
    <row r="111" s="1" customFormat="1" ht="15" customHeight="1">
      <c r="B111" s="266"/>
      <c r="C111" s="243" t="s">
        <v>1159</v>
      </c>
      <c r="D111" s="243"/>
      <c r="E111" s="243"/>
      <c r="F111" s="265" t="s">
        <v>1138</v>
      </c>
      <c r="G111" s="243"/>
      <c r="H111" s="243" t="s">
        <v>1172</v>
      </c>
      <c r="I111" s="243" t="s">
        <v>1134</v>
      </c>
      <c r="J111" s="243">
        <v>50</v>
      </c>
      <c r="K111" s="257"/>
    </row>
    <row r="112" s="1" customFormat="1" ht="15" customHeight="1">
      <c r="B112" s="266"/>
      <c r="C112" s="243" t="s">
        <v>1157</v>
      </c>
      <c r="D112" s="243"/>
      <c r="E112" s="243"/>
      <c r="F112" s="265" t="s">
        <v>1138</v>
      </c>
      <c r="G112" s="243"/>
      <c r="H112" s="243" t="s">
        <v>1172</v>
      </c>
      <c r="I112" s="243" t="s">
        <v>1134</v>
      </c>
      <c r="J112" s="243">
        <v>50</v>
      </c>
      <c r="K112" s="257"/>
    </row>
    <row r="113" s="1" customFormat="1" ht="15" customHeight="1">
      <c r="B113" s="266"/>
      <c r="C113" s="243" t="s">
        <v>61</v>
      </c>
      <c r="D113" s="243"/>
      <c r="E113" s="243"/>
      <c r="F113" s="265" t="s">
        <v>1132</v>
      </c>
      <c r="G113" s="243"/>
      <c r="H113" s="243" t="s">
        <v>1173</v>
      </c>
      <c r="I113" s="243" t="s">
        <v>1134</v>
      </c>
      <c r="J113" s="243">
        <v>20</v>
      </c>
      <c r="K113" s="257"/>
    </row>
    <row r="114" s="1" customFormat="1" ht="15" customHeight="1">
      <c r="B114" s="266"/>
      <c r="C114" s="243" t="s">
        <v>1174</v>
      </c>
      <c r="D114" s="243"/>
      <c r="E114" s="243"/>
      <c r="F114" s="265" t="s">
        <v>1132</v>
      </c>
      <c r="G114" s="243"/>
      <c r="H114" s="243" t="s">
        <v>1175</v>
      </c>
      <c r="I114" s="243" t="s">
        <v>1134</v>
      </c>
      <c r="J114" s="243">
        <v>120</v>
      </c>
      <c r="K114" s="257"/>
    </row>
    <row r="115" s="1" customFormat="1" ht="15" customHeight="1">
      <c r="B115" s="266"/>
      <c r="C115" s="243" t="s">
        <v>46</v>
      </c>
      <c r="D115" s="243"/>
      <c r="E115" s="243"/>
      <c r="F115" s="265" t="s">
        <v>1132</v>
      </c>
      <c r="G115" s="243"/>
      <c r="H115" s="243" t="s">
        <v>1176</v>
      </c>
      <c r="I115" s="243" t="s">
        <v>1167</v>
      </c>
      <c r="J115" s="243"/>
      <c r="K115" s="257"/>
    </row>
    <row r="116" s="1" customFormat="1" ht="15" customHeight="1">
      <c r="B116" s="266"/>
      <c r="C116" s="243" t="s">
        <v>56</v>
      </c>
      <c r="D116" s="243"/>
      <c r="E116" s="243"/>
      <c r="F116" s="265" t="s">
        <v>1132</v>
      </c>
      <c r="G116" s="243"/>
      <c r="H116" s="243" t="s">
        <v>1177</v>
      </c>
      <c r="I116" s="243" t="s">
        <v>1167</v>
      </c>
      <c r="J116" s="243"/>
      <c r="K116" s="257"/>
    </row>
    <row r="117" s="1" customFormat="1" ht="15" customHeight="1">
      <c r="B117" s="266"/>
      <c r="C117" s="243" t="s">
        <v>65</v>
      </c>
      <c r="D117" s="243"/>
      <c r="E117" s="243"/>
      <c r="F117" s="265" t="s">
        <v>1132</v>
      </c>
      <c r="G117" s="243"/>
      <c r="H117" s="243" t="s">
        <v>1178</v>
      </c>
      <c r="I117" s="243" t="s">
        <v>1179</v>
      </c>
      <c r="J117" s="243"/>
      <c r="K117" s="257"/>
    </row>
    <row r="118" s="1" customFormat="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="1" customFormat="1" ht="18.75" customHeight="1">
      <c r="B119" s="276"/>
      <c r="C119" s="240"/>
      <c r="D119" s="240"/>
      <c r="E119" s="240"/>
      <c r="F119" s="277"/>
      <c r="G119" s="240"/>
      <c r="H119" s="240"/>
      <c r="I119" s="240"/>
      <c r="J119" s="240"/>
      <c r="K119" s="276"/>
    </row>
    <row r="120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="1" customFormat="1" ht="7.5" customHeight="1">
      <c r="B121" s="278"/>
      <c r="C121" s="279"/>
      <c r="D121" s="279"/>
      <c r="E121" s="279"/>
      <c r="F121" s="279"/>
      <c r="G121" s="279"/>
      <c r="H121" s="279"/>
      <c r="I121" s="279"/>
      <c r="J121" s="279"/>
      <c r="K121" s="280"/>
    </row>
    <row r="122" s="1" customFormat="1" ht="45" customHeight="1">
      <c r="B122" s="281"/>
      <c r="C122" s="234" t="s">
        <v>1180</v>
      </c>
      <c r="D122" s="234"/>
      <c r="E122" s="234"/>
      <c r="F122" s="234"/>
      <c r="G122" s="234"/>
      <c r="H122" s="234"/>
      <c r="I122" s="234"/>
      <c r="J122" s="234"/>
      <c r="K122" s="282"/>
    </row>
    <row r="123" s="1" customFormat="1" ht="17.25" customHeight="1">
      <c r="B123" s="283"/>
      <c r="C123" s="258" t="s">
        <v>1126</v>
      </c>
      <c r="D123" s="258"/>
      <c r="E123" s="258"/>
      <c r="F123" s="258" t="s">
        <v>1127</v>
      </c>
      <c r="G123" s="259"/>
      <c r="H123" s="258" t="s">
        <v>62</v>
      </c>
      <c r="I123" s="258" t="s">
        <v>65</v>
      </c>
      <c r="J123" s="258" t="s">
        <v>1128</v>
      </c>
      <c r="K123" s="284"/>
    </row>
    <row r="124" s="1" customFormat="1" ht="17.25" customHeight="1">
      <c r="B124" s="283"/>
      <c r="C124" s="260" t="s">
        <v>1129</v>
      </c>
      <c r="D124" s="260"/>
      <c r="E124" s="260"/>
      <c r="F124" s="261" t="s">
        <v>1130</v>
      </c>
      <c r="G124" s="262"/>
      <c r="H124" s="260"/>
      <c r="I124" s="260"/>
      <c r="J124" s="260" t="s">
        <v>1131</v>
      </c>
      <c r="K124" s="284"/>
    </row>
    <row r="125" s="1" customFormat="1" ht="5.25" customHeight="1">
      <c r="B125" s="285"/>
      <c r="C125" s="263"/>
      <c r="D125" s="263"/>
      <c r="E125" s="263"/>
      <c r="F125" s="263"/>
      <c r="G125" s="243"/>
      <c r="H125" s="263"/>
      <c r="I125" s="263"/>
      <c r="J125" s="263"/>
      <c r="K125" s="286"/>
    </row>
    <row r="126" s="1" customFormat="1" ht="15" customHeight="1">
      <c r="B126" s="285"/>
      <c r="C126" s="243" t="s">
        <v>1135</v>
      </c>
      <c r="D126" s="263"/>
      <c r="E126" s="263"/>
      <c r="F126" s="265" t="s">
        <v>1132</v>
      </c>
      <c r="G126" s="243"/>
      <c r="H126" s="243" t="s">
        <v>1172</v>
      </c>
      <c r="I126" s="243" t="s">
        <v>1134</v>
      </c>
      <c r="J126" s="243">
        <v>120</v>
      </c>
      <c r="K126" s="287"/>
    </row>
    <row r="127" s="1" customFormat="1" ht="15" customHeight="1">
      <c r="B127" s="285"/>
      <c r="C127" s="243" t="s">
        <v>1181</v>
      </c>
      <c r="D127" s="243"/>
      <c r="E127" s="243"/>
      <c r="F127" s="265" t="s">
        <v>1132</v>
      </c>
      <c r="G127" s="243"/>
      <c r="H127" s="243" t="s">
        <v>1182</v>
      </c>
      <c r="I127" s="243" t="s">
        <v>1134</v>
      </c>
      <c r="J127" s="243" t="s">
        <v>1183</v>
      </c>
      <c r="K127" s="287"/>
    </row>
    <row r="128" s="1" customFormat="1" ht="15" customHeight="1">
      <c r="B128" s="285"/>
      <c r="C128" s="243" t="s">
        <v>1080</v>
      </c>
      <c r="D128" s="243"/>
      <c r="E128" s="243"/>
      <c r="F128" s="265" t="s">
        <v>1132</v>
      </c>
      <c r="G128" s="243"/>
      <c r="H128" s="243" t="s">
        <v>1184</v>
      </c>
      <c r="I128" s="243" t="s">
        <v>1134</v>
      </c>
      <c r="J128" s="243" t="s">
        <v>1183</v>
      </c>
      <c r="K128" s="287"/>
    </row>
    <row r="129" s="1" customFormat="1" ht="15" customHeight="1">
      <c r="B129" s="285"/>
      <c r="C129" s="243" t="s">
        <v>1143</v>
      </c>
      <c r="D129" s="243"/>
      <c r="E129" s="243"/>
      <c r="F129" s="265" t="s">
        <v>1138</v>
      </c>
      <c r="G129" s="243"/>
      <c r="H129" s="243" t="s">
        <v>1144</v>
      </c>
      <c r="I129" s="243" t="s">
        <v>1134</v>
      </c>
      <c r="J129" s="243">
        <v>15</v>
      </c>
      <c r="K129" s="287"/>
    </row>
    <row r="130" s="1" customFormat="1" ht="15" customHeight="1">
      <c r="B130" s="285"/>
      <c r="C130" s="267" t="s">
        <v>1145</v>
      </c>
      <c r="D130" s="267"/>
      <c r="E130" s="267"/>
      <c r="F130" s="268" t="s">
        <v>1138</v>
      </c>
      <c r="G130" s="267"/>
      <c r="H130" s="267" t="s">
        <v>1146</v>
      </c>
      <c r="I130" s="267" t="s">
        <v>1134</v>
      </c>
      <c r="J130" s="267">
        <v>15</v>
      </c>
      <c r="K130" s="287"/>
    </row>
    <row r="131" s="1" customFormat="1" ht="15" customHeight="1">
      <c r="B131" s="285"/>
      <c r="C131" s="267" t="s">
        <v>1147</v>
      </c>
      <c r="D131" s="267"/>
      <c r="E131" s="267"/>
      <c r="F131" s="268" t="s">
        <v>1138</v>
      </c>
      <c r="G131" s="267"/>
      <c r="H131" s="267" t="s">
        <v>1148</v>
      </c>
      <c r="I131" s="267" t="s">
        <v>1134</v>
      </c>
      <c r="J131" s="267">
        <v>20</v>
      </c>
      <c r="K131" s="287"/>
    </row>
    <row r="132" s="1" customFormat="1" ht="15" customHeight="1">
      <c r="B132" s="285"/>
      <c r="C132" s="267" t="s">
        <v>1149</v>
      </c>
      <c r="D132" s="267"/>
      <c r="E132" s="267"/>
      <c r="F132" s="268" t="s">
        <v>1138</v>
      </c>
      <c r="G132" s="267"/>
      <c r="H132" s="267" t="s">
        <v>1150</v>
      </c>
      <c r="I132" s="267" t="s">
        <v>1134</v>
      </c>
      <c r="J132" s="267">
        <v>20</v>
      </c>
      <c r="K132" s="287"/>
    </row>
    <row r="133" s="1" customFormat="1" ht="15" customHeight="1">
      <c r="B133" s="285"/>
      <c r="C133" s="243" t="s">
        <v>1137</v>
      </c>
      <c r="D133" s="243"/>
      <c r="E133" s="243"/>
      <c r="F133" s="265" t="s">
        <v>1138</v>
      </c>
      <c r="G133" s="243"/>
      <c r="H133" s="243" t="s">
        <v>1172</v>
      </c>
      <c r="I133" s="243" t="s">
        <v>1134</v>
      </c>
      <c r="J133" s="243">
        <v>50</v>
      </c>
      <c r="K133" s="287"/>
    </row>
    <row r="134" s="1" customFormat="1" ht="15" customHeight="1">
      <c r="B134" s="285"/>
      <c r="C134" s="243" t="s">
        <v>1151</v>
      </c>
      <c r="D134" s="243"/>
      <c r="E134" s="243"/>
      <c r="F134" s="265" t="s">
        <v>1138</v>
      </c>
      <c r="G134" s="243"/>
      <c r="H134" s="243" t="s">
        <v>1172</v>
      </c>
      <c r="I134" s="243" t="s">
        <v>1134</v>
      </c>
      <c r="J134" s="243">
        <v>50</v>
      </c>
      <c r="K134" s="287"/>
    </row>
    <row r="135" s="1" customFormat="1" ht="15" customHeight="1">
      <c r="B135" s="285"/>
      <c r="C135" s="243" t="s">
        <v>1157</v>
      </c>
      <c r="D135" s="243"/>
      <c r="E135" s="243"/>
      <c r="F135" s="265" t="s">
        <v>1138</v>
      </c>
      <c r="G135" s="243"/>
      <c r="H135" s="243" t="s">
        <v>1172</v>
      </c>
      <c r="I135" s="243" t="s">
        <v>1134</v>
      </c>
      <c r="J135" s="243">
        <v>50</v>
      </c>
      <c r="K135" s="287"/>
    </row>
    <row r="136" s="1" customFormat="1" ht="15" customHeight="1">
      <c r="B136" s="285"/>
      <c r="C136" s="243" t="s">
        <v>1159</v>
      </c>
      <c r="D136" s="243"/>
      <c r="E136" s="243"/>
      <c r="F136" s="265" t="s">
        <v>1138</v>
      </c>
      <c r="G136" s="243"/>
      <c r="H136" s="243" t="s">
        <v>1172</v>
      </c>
      <c r="I136" s="243" t="s">
        <v>1134</v>
      </c>
      <c r="J136" s="243">
        <v>50</v>
      </c>
      <c r="K136" s="287"/>
    </row>
    <row r="137" s="1" customFormat="1" ht="15" customHeight="1">
      <c r="B137" s="285"/>
      <c r="C137" s="243" t="s">
        <v>1160</v>
      </c>
      <c r="D137" s="243"/>
      <c r="E137" s="243"/>
      <c r="F137" s="265" t="s">
        <v>1138</v>
      </c>
      <c r="G137" s="243"/>
      <c r="H137" s="243" t="s">
        <v>1185</v>
      </c>
      <c r="I137" s="243" t="s">
        <v>1134</v>
      </c>
      <c r="J137" s="243">
        <v>255</v>
      </c>
      <c r="K137" s="287"/>
    </row>
    <row r="138" s="1" customFormat="1" ht="15" customHeight="1">
      <c r="B138" s="285"/>
      <c r="C138" s="243" t="s">
        <v>1162</v>
      </c>
      <c r="D138" s="243"/>
      <c r="E138" s="243"/>
      <c r="F138" s="265" t="s">
        <v>1132</v>
      </c>
      <c r="G138" s="243"/>
      <c r="H138" s="243" t="s">
        <v>1186</v>
      </c>
      <c r="I138" s="243" t="s">
        <v>1164</v>
      </c>
      <c r="J138" s="243"/>
      <c r="K138" s="287"/>
    </row>
    <row r="139" s="1" customFormat="1" ht="15" customHeight="1">
      <c r="B139" s="285"/>
      <c r="C139" s="243" t="s">
        <v>1165</v>
      </c>
      <c r="D139" s="243"/>
      <c r="E139" s="243"/>
      <c r="F139" s="265" t="s">
        <v>1132</v>
      </c>
      <c r="G139" s="243"/>
      <c r="H139" s="243" t="s">
        <v>1187</v>
      </c>
      <c r="I139" s="243" t="s">
        <v>1167</v>
      </c>
      <c r="J139" s="243"/>
      <c r="K139" s="287"/>
    </row>
    <row r="140" s="1" customFormat="1" ht="15" customHeight="1">
      <c r="B140" s="285"/>
      <c r="C140" s="243" t="s">
        <v>1168</v>
      </c>
      <c r="D140" s="243"/>
      <c r="E140" s="243"/>
      <c r="F140" s="265" t="s">
        <v>1132</v>
      </c>
      <c r="G140" s="243"/>
      <c r="H140" s="243" t="s">
        <v>1168</v>
      </c>
      <c r="I140" s="243" t="s">
        <v>1167</v>
      </c>
      <c r="J140" s="243"/>
      <c r="K140" s="287"/>
    </row>
    <row r="141" s="1" customFormat="1" ht="15" customHeight="1">
      <c r="B141" s="285"/>
      <c r="C141" s="243" t="s">
        <v>46</v>
      </c>
      <c r="D141" s="243"/>
      <c r="E141" s="243"/>
      <c r="F141" s="265" t="s">
        <v>1132</v>
      </c>
      <c r="G141" s="243"/>
      <c r="H141" s="243" t="s">
        <v>1188</v>
      </c>
      <c r="I141" s="243" t="s">
        <v>1167</v>
      </c>
      <c r="J141" s="243"/>
      <c r="K141" s="287"/>
    </row>
    <row r="142" s="1" customFormat="1" ht="15" customHeight="1">
      <c r="B142" s="285"/>
      <c r="C142" s="243" t="s">
        <v>1189</v>
      </c>
      <c r="D142" s="243"/>
      <c r="E142" s="243"/>
      <c r="F142" s="265" t="s">
        <v>1132</v>
      </c>
      <c r="G142" s="243"/>
      <c r="H142" s="243" t="s">
        <v>1190</v>
      </c>
      <c r="I142" s="243" t="s">
        <v>1167</v>
      </c>
      <c r="J142" s="243"/>
      <c r="K142" s="287"/>
    </row>
    <row r="143" s="1" customFormat="1" ht="15" customHeight="1">
      <c r="B143" s="288"/>
      <c r="C143" s="289"/>
      <c r="D143" s="289"/>
      <c r="E143" s="289"/>
      <c r="F143" s="289"/>
      <c r="G143" s="289"/>
      <c r="H143" s="289"/>
      <c r="I143" s="289"/>
      <c r="J143" s="289"/>
      <c r="K143" s="290"/>
    </row>
    <row r="144" s="1" customFormat="1" ht="18.75" customHeight="1">
      <c r="B144" s="240"/>
      <c r="C144" s="240"/>
      <c r="D144" s="240"/>
      <c r="E144" s="240"/>
      <c r="F144" s="277"/>
      <c r="G144" s="240"/>
      <c r="H144" s="240"/>
      <c r="I144" s="240"/>
      <c r="J144" s="240"/>
      <c r="K144" s="240"/>
    </row>
    <row r="145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="1" customFormat="1" ht="45" customHeight="1">
      <c r="B147" s="255"/>
      <c r="C147" s="256" t="s">
        <v>1191</v>
      </c>
      <c r="D147" s="256"/>
      <c r="E147" s="256"/>
      <c r="F147" s="256"/>
      <c r="G147" s="256"/>
      <c r="H147" s="256"/>
      <c r="I147" s="256"/>
      <c r="J147" s="256"/>
      <c r="K147" s="257"/>
    </row>
    <row r="148" s="1" customFormat="1" ht="17.25" customHeight="1">
      <c r="B148" s="255"/>
      <c r="C148" s="258" t="s">
        <v>1126</v>
      </c>
      <c r="D148" s="258"/>
      <c r="E148" s="258"/>
      <c r="F148" s="258" t="s">
        <v>1127</v>
      </c>
      <c r="G148" s="259"/>
      <c r="H148" s="258" t="s">
        <v>62</v>
      </c>
      <c r="I148" s="258" t="s">
        <v>65</v>
      </c>
      <c r="J148" s="258" t="s">
        <v>1128</v>
      </c>
      <c r="K148" s="257"/>
    </row>
    <row r="149" s="1" customFormat="1" ht="17.25" customHeight="1">
      <c r="B149" s="255"/>
      <c r="C149" s="260" t="s">
        <v>1129</v>
      </c>
      <c r="D149" s="260"/>
      <c r="E149" s="260"/>
      <c r="F149" s="261" t="s">
        <v>1130</v>
      </c>
      <c r="G149" s="262"/>
      <c r="H149" s="260"/>
      <c r="I149" s="260"/>
      <c r="J149" s="260" t="s">
        <v>1131</v>
      </c>
      <c r="K149" s="257"/>
    </row>
    <row r="150" s="1" customFormat="1" ht="5.25" customHeight="1">
      <c r="B150" s="266"/>
      <c r="C150" s="263"/>
      <c r="D150" s="263"/>
      <c r="E150" s="263"/>
      <c r="F150" s="263"/>
      <c r="G150" s="264"/>
      <c r="H150" s="263"/>
      <c r="I150" s="263"/>
      <c r="J150" s="263"/>
      <c r="K150" s="287"/>
    </row>
    <row r="151" s="1" customFormat="1" ht="15" customHeight="1">
      <c r="B151" s="266"/>
      <c r="C151" s="291" t="s">
        <v>1135</v>
      </c>
      <c r="D151" s="243"/>
      <c r="E151" s="243"/>
      <c r="F151" s="292" t="s">
        <v>1132</v>
      </c>
      <c r="G151" s="243"/>
      <c r="H151" s="291" t="s">
        <v>1172</v>
      </c>
      <c r="I151" s="291" t="s">
        <v>1134</v>
      </c>
      <c r="J151" s="291">
        <v>120</v>
      </c>
      <c r="K151" s="287"/>
    </row>
    <row r="152" s="1" customFormat="1" ht="15" customHeight="1">
      <c r="B152" s="266"/>
      <c r="C152" s="291" t="s">
        <v>1181</v>
      </c>
      <c r="D152" s="243"/>
      <c r="E152" s="243"/>
      <c r="F152" s="292" t="s">
        <v>1132</v>
      </c>
      <c r="G152" s="243"/>
      <c r="H152" s="291" t="s">
        <v>1192</v>
      </c>
      <c r="I152" s="291" t="s">
        <v>1134</v>
      </c>
      <c r="J152" s="291" t="s">
        <v>1183</v>
      </c>
      <c r="K152" s="287"/>
    </row>
    <row r="153" s="1" customFormat="1" ht="15" customHeight="1">
      <c r="B153" s="266"/>
      <c r="C153" s="291" t="s">
        <v>1080</v>
      </c>
      <c r="D153" s="243"/>
      <c r="E153" s="243"/>
      <c r="F153" s="292" t="s">
        <v>1132</v>
      </c>
      <c r="G153" s="243"/>
      <c r="H153" s="291" t="s">
        <v>1193</v>
      </c>
      <c r="I153" s="291" t="s">
        <v>1134</v>
      </c>
      <c r="J153" s="291" t="s">
        <v>1183</v>
      </c>
      <c r="K153" s="287"/>
    </row>
    <row r="154" s="1" customFormat="1" ht="15" customHeight="1">
      <c r="B154" s="266"/>
      <c r="C154" s="291" t="s">
        <v>1137</v>
      </c>
      <c r="D154" s="243"/>
      <c r="E154" s="243"/>
      <c r="F154" s="292" t="s">
        <v>1138</v>
      </c>
      <c r="G154" s="243"/>
      <c r="H154" s="291" t="s">
        <v>1172</v>
      </c>
      <c r="I154" s="291" t="s">
        <v>1134</v>
      </c>
      <c r="J154" s="291">
        <v>50</v>
      </c>
      <c r="K154" s="287"/>
    </row>
    <row r="155" s="1" customFormat="1" ht="15" customHeight="1">
      <c r="B155" s="266"/>
      <c r="C155" s="291" t="s">
        <v>1140</v>
      </c>
      <c r="D155" s="243"/>
      <c r="E155" s="243"/>
      <c r="F155" s="292" t="s">
        <v>1132</v>
      </c>
      <c r="G155" s="243"/>
      <c r="H155" s="291" t="s">
        <v>1172</v>
      </c>
      <c r="I155" s="291" t="s">
        <v>1142</v>
      </c>
      <c r="J155" s="291"/>
      <c r="K155" s="287"/>
    </row>
    <row r="156" s="1" customFormat="1" ht="15" customHeight="1">
      <c r="B156" s="266"/>
      <c r="C156" s="291" t="s">
        <v>1151</v>
      </c>
      <c r="D156" s="243"/>
      <c r="E156" s="243"/>
      <c r="F156" s="292" t="s">
        <v>1138</v>
      </c>
      <c r="G156" s="243"/>
      <c r="H156" s="291" t="s">
        <v>1172</v>
      </c>
      <c r="I156" s="291" t="s">
        <v>1134</v>
      </c>
      <c r="J156" s="291">
        <v>50</v>
      </c>
      <c r="K156" s="287"/>
    </row>
    <row r="157" s="1" customFormat="1" ht="15" customHeight="1">
      <c r="B157" s="266"/>
      <c r="C157" s="291" t="s">
        <v>1159</v>
      </c>
      <c r="D157" s="243"/>
      <c r="E157" s="243"/>
      <c r="F157" s="292" t="s">
        <v>1138</v>
      </c>
      <c r="G157" s="243"/>
      <c r="H157" s="291" t="s">
        <v>1172</v>
      </c>
      <c r="I157" s="291" t="s">
        <v>1134</v>
      </c>
      <c r="J157" s="291">
        <v>50</v>
      </c>
      <c r="K157" s="287"/>
    </row>
    <row r="158" s="1" customFormat="1" ht="15" customHeight="1">
      <c r="B158" s="266"/>
      <c r="C158" s="291" t="s">
        <v>1157</v>
      </c>
      <c r="D158" s="243"/>
      <c r="E158" s="243"/>
      <c r="F158" s="292" t="s">
        <v>1138</v>
      </c>
      <c r="G158" s="243"/>
      <c r="H158" s="291" t="s">
        <v>1172</v>
      </c>
      <c r="I158" s="291" t="s">
        <v>1134</v>
      </c>
      <c r="J158" s="291">
        <v>50</v>
      </c>
      <c r="K158" s="287"/>
    </row>
    <row r="159" s="1" customFormat="1" ht="15" customHeight="1">
      <c r="B159" s="266"/>
      <c r="C159" s="291" t="s">
        <v>102</v>
      </c>
      <c r="D159" s="243"/>
      <c r="E159" s="243"/>
      <c r="F159" s="292" t="s">
        <v>1132</v>
      </c>
      <c r="G159" s="243"/>
      <c r="H159" s="291" t="s">
        <v>1194</v>
      </c>
      <c r="I159" s="291" t="s">
        <v>1134</v>
      </c>
      <c r="J159" s="291" t="s">
        <v>1195</v>
      </c>
      <c r="K159" s="287"/>
    </row>
    <row r="160" s="1" customFormat="1" ht="15" customHeight="1">
      <c r="B160" s="266"/>
      <c r="C160" s="291" t="s">
        <v>1196</v>
      </c>
      <c r="D160" s="243"/>
      <c r="E160" s="243"/>
      <c r="F160" s="292" t="s">
        <v>1132</v>
      </c>
      <c r="G160" s="243"/>
      <c r="H160" s="291" t="s">
        <v>1197</v>
      </c>
      <c r="I160" s="291" t="s">
        <v>1167</v>
      </c>
      <c r="J160" s="291"/>
      <c r="K160" s="287"/>
    </row>
    <row r="161" s="1" customFormat="1" ht="15" customHeight="1">
      <c r="B161" s="293"/>
      <c r="C161" s="275"/>
      <c r="D161" s="275"/>
      <c r="E161" s="275"/>
      <c r="F161" s="275"/>
      <c r="G161" s="275"/>
      <c r="H161" s="275"/>
      <c r="I161" s="275"/>
      <c r="J161" s="275"/>
      <c r="K161" s="294"/>
    </row>
    <row r="162" s="1" customFormat="1" ht="18.75" customHeight="1">
      <c r="B162" s="240"/>
      <c r="C162" s="243"/>
      <c r="D162" s="243"/>
      <c r="E162" s="243"/>
      <c r="F162" s="265"/>
      <c r="G162" s="243"/>
      <c r="H162" s="243"/>
      <c r="I162" s="243"/>
      <c r="J162" s="243"/>
      <c r="K162" s="240"/>
    </row>
    <row r="163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="1" customFormat="1" ht="45" customHeight="1">
      <c r="B165" s="233"/>
      <c r="C165" s="234" t="s">
        <v>1198</v>
      </c>
      <c r="D165" s="234"/>
      <c r="E165" s="234"/>
      <c r="F165" s="234"/>
      <c r="G165" s="234"/>
      <c r="H165" s="234"/>
      <c r="I165" s="234"/>
      <c r="J165" s="234"/>
      <c r="K165" s="235"/>
    </row>
    <row r="166" s="1" customFormat="1" ht="17.25" customHeight="1">
      <c r="B166" s="233"/>
      <c r="C166" s="258" t="s">
        <v>1126</v>
      </c>
      <c r="D166" s="258"/>
      <c r="E166" s="258"/>
      <c r="F166" s="258" t="s">
        <v>1127</v>
      </c>
      <c r="G166" s="295"/>
      <c r="H166" s="296" t="s">
        <v>62</v>
      </c>
      <c r="I166" s="296" t="s">
        <v>65</v>
      </c>
      <c r="J166" s="258" t="s">
        <v>1128</v>
      </c>
      <c r="K166" s="235"/>
    </row>
    <row r="167" s="1" customFormat="1" ht="17.25" customHeight="1">
      <c r="B167" s="236"/>
      <c r="C167" s="260" t="s">
        <v>1129</v>
      </c>
      <c r="D167" s="260"/>
      <c r="E167" s="260"/>
      <c r="F167" s="261" t="s">
        <v>1130</v>
      </c>
      <c r="G167" s="297"/>
      <c r="H167" s="298"/>
      <c r="I167" s="298"/>
      <c r="J167" s="260" t="s">
        <v>1131</v>
      </c>
      <c r="K167" s="238"/>
    </row>
    <row r="168" s="1" customFormat="1" ht="5.25" customHeight="1">
      <c r="B168" s="266"/>
      <c r="C168" s="263"/>
      <c r="D168" s="263"/>
      <c r="E168" s="263"/>
      <c r="F168" s="263"/>
      <c r="G168" s="264"/>
      <c r="H168" s="263"/>
      <c r="I168" s="263"/>
      <c r="J168" s="263"/>
      <c r="K168" s="287"/>
    </row>
    <row r="169" s="1" customFormat="1" ht="15" customHeight="1">
      <c r="B169" s="266"/>
      <c r="C169" s="243" t="s">
        <v>1135</v>
      </c>
      <c r="D169" s="243"/>
      <c r="E169" s="243"/>
      <c r="F169" s="265" t="s">
        <v>1132</v>
      </c>
      <c r="G169" s="243"/>
      <c r="H169" s="243" t="s">
        <v>1172</v>
      </c>
      <c r="I169" s="243" t="s">
        <v>1134</v>
      </c>
      <c r="J169" s="243">
        <v>120</v>
      </c>
      <c r="K169" s="287"/>
    </row>
    <row r="170" s="1" customFormat="1" ht="15" customHeight="1">
      <c r="B170" s="266"/>
      <c r="C170" s="243" t="s">
        <v>1181</v>
      </c>
      <c r="D170" s="243"/>
      <c r="E170" s="243"/>
      <c r="F170" s="265" t="s">
        <v>1132</v>
      </c>
      <c r="G170" s="243"/>
      <c r="H170" s="243" t="s">
        <v>1182</v>
      </c>
      <c r="I170" s="243" t="s">
        <v>1134</v>
      </c>
      <c r="J170" s="243" t="s">
        <v>1183</v>
      </c>
      <c r="K170" s="287"/>
    </row>
    <row r="171" s="1" customFormat="1" ht="15" customHeight="1">
      <c r="B171" s="266"/>
      <c r="C171" s="243" t="s">
        <v>1080</v>
      </c>
      <c r="D171" s="243"/>
      <c r="E171" s="243"/>
      <c r="F171" s="265" t="s">
        <v>1132</v>
      </c>
      <c r="G171" s="243"/>
      <c r="H171" s="243" t="s">
        <v>1199</v>
      </c>
      <c r="I171" s="243" t="s">
        <v>1134</v>
      </c>
      <c r="J171" s="243" t="s">
        <v>1183</v>
      </c>
      <c r="K171" s="287"/>
    </row>
    <row r="172" s="1" customFormat="1" ht="15" customHeight="1">
      <c r="B172" s="266"/>
      <c r="C172" s="243" t="s">
        <v>1137</v>
      </c>
      <c r="D172" s="243"/>
      <c r="E172" s="243"/>
      <c r="F172" s="265" t="s">
        <v>1138</v>
      </c>
      <c r="G172" s="243"/>
      <c r="H172" s="243" t="s">
        <v>1199</v>
      </c>
      <c r="I172" s="243" t="s">
        <v>1134</v>
      </c>
      <c r="J172" s="243">
        <v>50</v>
      </c>
      <c r="K172" s="287"/>
    </row>
    <row r="173" s="1" customFormat="1" ht="15" customHeight="1">
      <c r="B173" s="266"/>
      <c r="C173" s="243" t="s">
        <v>1140</v>
      </c>
      <c r="D173" s="243"/>
      <c r="E173" s="243"/>
      <c r="F173" s="265" t="s">
        <v>1132</v>
      </c>
      <c r="G173" s="243"/>
      <c r="H173" s="243" t="s">
        <v>1199</v>
      </c>
      <c r="I173" s="243" t="s">
        <v>1142</v>
      </c>
      <c r="J173" s="243"/>
      <c r="K173" s="287"/>
    </row>
    <row r="174" s="1" customFormat="1" ht="15" customHeight="1">
      <c r="B174" s="266"/>
      <c r="C174" s="243" t="s">
        <v>1151</v>
      </c>
      <c r="D174" s="243"/>
      <c r="E174" s="243"/>
      <c r="F174" s="265" t="s">
        <v>1138</v>
      </c>
      <c r="G174" s="243"/>
      <c r="H174" s="243" t="s">
        <v>1199</v>
      </c>
      <c r="I174" s="243" t="s">
        <v>1134</v>
      </c>
      <c r="J174" s="243">
        <v>50</v>
      </c>
      <c r="K174" s="287"/>
    </row>
    <row r="175" s="1" customFormat="1" ht="15" customHeight="1">
      <c r="B175" s="266"/>
      <c r="C175" s="243" t="s">
        <v>1159</v>
      </c>
      <c r="D175" s="243"/>
      <c r="E175" s="243"/>
      <c r="F175" s="265" t="s">
        <v>1138</v>
      </c>
      <c r="G175" s="243"/>
      <c r="H175" s="243" t="s">
        <v>1199</v>
      </c>
      <c r="I175" s="243" t="s">
        <v>1134</v>
      </c>
      <c r="J175" s="243">
        <v>50</v>
      </c>
      <c r="K175" s="287"/>
    </row>
    <row r="176" s="1" customFormat="1" ht="15" customHeight="1">
      <c r="B176" s="266"/>
      <c r="C176" s="243" t="s">
        <v>1157</v>
      </c>
      <c r="D176" s="243"/>
      <c r="E176" s="243"/>
      <c r="F176" s="265" t="s">
        <v>1138</v>
      </c>
      <c r="G176" s="243"/>
      <c r="H176" s="243" t="s">
        <v>1199</v>
      </c>
      <c r="I176" s="243" t="s">
        <v>1134</v>
      </c>
      <c r="J176" s="243">
        <v>50</v>
      </c>
      <c r="K176" s="287"/>
    </row>
    <row r="177" s="1" customFormat="1" ht="15" customHeight="1">
      <c r="B177" s="266"/>
      <c r="C177" s="243" t="s">
        <v>113</v>
      </c>
      <c r="D177" s="243"/>
      <c r="E177" s="243"/>
      <c r="F177" s="265" t="s">
        <v>1132</v>
      </c>
      <c r="G177" s="243"/>
      <c r="H177" s="243" t="s">
        <v>1200</v>
      </c>
      <c r="I177" s="243" t="s">
        <v>1201</v>
      </c>
      <c r="J177" s="243"/>
      <c r="K177" s="287"/>
    </row>
    <row r="178" s="1" customFormat="1" ht="15" customHeight="1">
      <c r="B178" s="266"/>
      <c r="C178" s="243" t="s">
        <v>65</v>
      </c>
      <c r="D178" s="243"/>
      <c r="E178" s="243"/>
      <c r="F178" s="265" t="s">
        <v>1132</v>
      </c>
      <c r="G178" s="243"/>
      <c r="H178" s="243" t="s">
        <v>1202</v>
      </c>
      <c r="I178" s="243" t="s">
        <v>1203</v>
      </c>
      <c r="J178" s="243">
        <v>1</v>
      </c>
      <c r="K178" s="287"/>
    </row>
    <row r="179" s="1" customFormat="1" ht="15" customHeight="1">
      <c r="B179" s="266"/>
      <c r="C179" s="243" t="s">
        <v>61</v>
      </c>
      <c r="D179" s="243"/>
      <c r="E179" s="243"/>
      <c r="F179" s="265" t="s">
        <v>1132</v>
      </c>
      <c r="G179" s="243"/>
      <c r="H179" s="243" t="s">
        <v>1204</v>
      </c>
      <c r="I179" s="243" t="s">
        <v>1134</v>
      </c>
      <c r="J179" s="243">
        <v>20</v>
      </c>
      <c r="K179" s="287"/>
    </row>
    <row r="180" s="1" customFormat="1" ht="15" customHeight="1">
      <c r="B180" s="266"/>
      <c r="C180" s="243" t="s">
        <v>62</v>
      </c>
      <c r="D180" s="243"/>
      <c r="E180" s="243"/>
      <c r="F180" s="265" t="s">
        <v>1132</v>
      </c>
      <c r="G180" s="243"/>
      <c r="H180" s="243" t="s">
        <v>1205</v>
      </c>
      <c r="I180" s="243" t="s">
        <v>1134</v>
      </c>
      <c r="J180" s="243">
        <v>255</v>
      </c>
      <c r="K180" s="287"/>
    </row>
    <row r="181" s="1" customFormat="1" ht="15" customHeight="1">
      <c r="B181" s="266"/>
      <c r="C181" s="243" t="s">
        <v>114</v>
      </c>
      <c r="D181" s="243"/>
      <c r="E181" s="243"/>
      <c r="F181" s="265" t="s">
        <v>1132</v>
      </c>
      <c r="G181" s="243"/>
      <c r="H181" s="243" t="s">
        <v>1096</v>
      </c>
      <c r="I181" s="243" t="s">
        <v>1134</v>
      </c>
      <c r="J181" s="243">
        <v>10</v>
      </c>
      <c r="K181" s="287"/>
    </row>
    <row r="182" s="1" customFormat="1" ht="15" customHeight="1">
      <c r="B182" s="266"/>
      <c r="C182" s="243" t="s">
        <v>115</v>
      </c>
      <c r="D182" s="243"/>
      <c r="E182" s="243"/>
      <c r="F182" s="265" t="s">
        <v>1132</v>
      </c>
      <c r="G182" s="243"/>
      <c r="H182" s="243" t="s">
        <v>1206</v>
      </c>
      <c r="I182" s="243" t="s">
        <v>1167</v>
      </c>
      <c r="J182" s="243"/>
      <c r="K182" s="287"/>
    </row>
    <row r="183" s="1" customFormat="1" ht="15" customHeight="1">
      <c r="B183" s="266"/>
      <c r="C183" s="243" t="s">
        <v>1207</v>
      </c>
      <c r="D183" s="243"/>
      <c r="E183" s="243"/>
      <c r="F183" s="265" t="s">
        <v>1132</v>
      </c>
      <c r="G183" s="243"/>
      <c r="H183" s="243" t="s">
        <v>1208</v>
      </c>
      <c r="I183" s="243" t="s">
        <v>1167</v>
      </c>
      <c r="J183" s="243"/>
      <c r="K183" s="287"/>
    </row>
    <row r="184" s="1" customFormat="1" ht="15" customHeight="1">
      <c r="B184" s="266"/>
      <c r="C184" s="243" t="s">
        <v>1196</v>
      </c>
      <c r="D184" s="243"/>
      <c r="E184" s="243"/>
      <c r="F184" s="265" t="s">
        <v>1132</v>
      </c>
      <c r="G184" s="243"/>
      <c r="H184" s="243" t="s">
        <v>1209</v>
      </c>
      <c r="I184" s="243" t="s">
        <v>1167</v>
      </c>
      <c r="J184" s="243"/>
      <c r="K184" s="287"/>
    </row>
    <row r="185" s="1" customFormat="1" ht="15" customHeight="1">
      <c r="B185" s="266"/>
      <c r="C185" s="243" t="s">
        <v>117</v>
      </c>
      <c r="D185" s="243"/>
      <c r="E185" s="243"/>
      <c r="F185" s="265" t="s">
        <v>1138</v>
      </c>
      <c r="G185" s="243"/>
      <c r="H185" s="243" t="s">
        <v>1210</v>
      </c>
      <c r="I185" s="243" t="s">
        <v>1134</v>
      </c>
      <c r="J185" s="243">
        <v>50</v>
      </c>
      <c r="K185" s="287"/>
    </row>
    <row r="186" s="1" customFormat="1" ht="15" customHeight="1">
      <c r="B186" s="266"/>
      <c r="C186" s="243" t="s">
        <v>1211</v>
      </c>
      <c r="D186" s="243"/>
      <c r="E186" s="243"/>
      <c r="F186" s="265" t="s">
        <v>1138</v>
      </c>
      <c r="G186" s="243"/>
      <c r="H186" s="243" t="s">
        <v>1212</v>
      </c>
      <c r="I186" s="243" t="s">
        <v>1213</v>
      </c>
      <c r="J186" s="243"/>
      <c r="K186" s="287"/>
    </row>
    <row r="187" s="1" customFormat="1" ht="15" customHeight="1">
      <c r="B187" s="266"/>
      <c r="C187" s="243" t="s">
        <v>1214</v>
      </c>
      <c r="D187" s="243"/>
      <c r="E187" s="243"/>
      <c r="F187" s="265" t="s">
        <v>1138</v>
      </c>
      <c r="G187" s="243"/>
      <c r="H187" s="243" t="s">
        <v>1215</v>
      </c>
      <c r="I187" s="243" t="s">
        <v>1213</v>
      </c>
      <c r="J187" s="243"/>
      <c r="K187" s="287"/>
    </row>
    <row r="188" s="1" customFormat="1" ht="15" customHeight="1">
      <c r="B188" s="266"/>
      <c r="C188" s="243" t="s">
        <v>1216</v>
      </c>
      <c r="D188" s="243"/>
      <c r="E188" s="243"/>
      <c r="F188" s="265" t="s">
        <v>1138</v>
      </c>
      <c r="G188" s="243"/>
      <c r="H188" s="243" t="s">
        <v>1217</v>
      </c>
      <c r="I188" s="243" t="s">
        <v>1213</v>
      </c>
      <c r="J188" s="243"/>
      <c r="K188" s="287"/>
    </row>
    <row r="189" s="1" customFormat="1" ht="15" customHeight="1">
      <c r="B189" s="266"/>
      <c r="C189" s="299" t="s">
        <v>1218</v>
      </c>
      <c r="D189" s="243"/>
      <c r="E189" s="243"/>
      <c r="F189" s="265" t="s">
        <v>1138</v>
      </c>
      <c r="G189" s="243"/>
      <c r="H189" s="243" t="s">
        <v>1219</v>
      </c>
      <c r="I189" s="243" t="s">
        <v>1220</v>
      </c>
      <c r="J189" s="300" t="s">
        <v>1221</v>
      </c>
      <c r="K189" s="287"/>
    </row>
    <row r="190" s="1" customFormat="1" ht="15" customHeight="1">
      <c r="B190" s="266"/>
      <c r="C190" s="250" t="s">
        <v>50</v>
      </c>
      <c r="D190" s="243"/>
      <c r="E190" s="243"/>
      <c r="F190" s="265" t="s">
        <v>1132</v>
      </c>
      <c r="G190" s="243"/>
      <c r="H190" s="240" t="s">
        <v>1222</v>
      </c>
      <c r="I190" s="243" t="s">
        <v>1223</v>
      </c>
      <c r="J190" s="243"/>
      <c r="K190" s="287"/>
    </row>
    <row r="191" s="1" customFormat="1" ht="15" customHeight="1">
      <c r="B191" s="266"/>
      <c r="C191" s="250" t="s">
        <v>1224</v>
      </c>
      <c r="D191" s="243"/>
      <c r="E191" s="243"/>
      <c r="F191" s="265" t="s">
        <v>1132</v>
      </c>
      <c r="G191" s="243"/>
      <c r="H191" s="243" t="s">
        <v>1225</v>
      </c>
      <c r="I191" s="243" t="s">
        <v>1167</v>
      </c>
      <c r="J191" s="243"/>
      <c r="K191" s="287"/>
    </row>
    <row r="192" s="1" customFormat="1" ht="15" customHeight="1">
      <c r="B192" s="266"/>
      <c r="C192" s="250" t="s">
        <v>1226</v>
      </c>
      <c r="D192" s="243"/>
      <c r="E192" s="243"/>
      <c r="F192" s="265" t="s">
        <v>1132</v>
      </c>
      <c r="G192" s="243"/>
      <c r="H192" s="243" t="s">
        <v>1227</v>
      </c>
      <c r="I192" s="243" t="s">
        <v>1167</v>
      </c>
      <c r="J192" s="243"/>
      <c r="K192" s="287"/>
    </row>
    <row r="193" s="1" customFormat="1" ht="15" customHeight="1">
      <c r="B193" s="266"/>
      <c r="C193" s="250" t="s">
        <v>1228</v>
      </c>
      <c r="D193" s="243"/>
      <c r="E193" s="243"/>
      <c r="F193" s="265" t="s">
        <v>1138</v>
      </c>
      <c r="G193" s="243"/>
      <c r="H193" s="243" t="s">
        <v>1229</v>
      </c>
      <c r="I193" s="243" t="s">
        <v>1167</v>
      </c>
      <c r="J193" s="243"/>
      <c r="K193" s="287"/>
    </row>
    <row r="194" s="1" customFormat="1" ht="15" customHeight="1">
      <c r="B194" s="293"/>
      <c r="C194" s="301"/>
      <c r="D194" s="275"/>
      <c r="E194" s="275"/>
      <c r="F194" s="275"/>
      <c r="G194" s="275"/>
      <c r="H194" s="275"/>
      <c r="I194" s="275"/>
      <c r="J194" s="275"/>
      <c r="K194" s="294"/>
    </row>
    <row r="195" s="1" customFormat="1" ht="18.75" customHeight="1">
      <c r="B195" s="240"/>
      <c r="C195" s="243"/>
      <c r="D195" s="243"/>
      <c r="E195" s="243"/>
      <c r="F195" s="265"/>
      <c r="G195" s="243"/>
      <c r="H195" s="243"/>
      <c r="I195" s="243"/>
      <c r="J195" s="243"/>
      <c r="K195" s="240"/>
    </row>
    <row r="196" s="1" customFormat="1" ht="18.75" customHeight="1">
      <c r="B196" s="240"/>
      <c r="C196" s="243"/>
      <c r="D196" s="243"/>
      <c r="E196" s="243"/>
      <c r="F196" s="265"/>
      <c r="G196" s="243"/>
      <c r="H196" s="243"/>
      <c r="I196" s="243"/>
      <c r="J196" s="243"/>
      <c r="K196" s="240"/>
    </row>
    <row r="197" s="1" customFormat="1" ht="18.75" customHeight="1">
      <c r="B197" s="251"/>
      <c r="C197" s="251"/>
      <c r="D197" s="251"/>
      <c r="E197" s="251"/>
      <c r="F197" s="251"/>
      <c r="G197" s="251"/>
      <c r="H197" s="251"/>
      <c r="I197" s="251"/>
      <c r="J197" s="251"/>
      <c r="K197" s="251"/>
    </row>
    <row r="198" s="1" customFormat="1" ht="13.5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="1" customFormat="1" ht="21">
      <c r="B199" s="233"/>
      <c r="C199" s="234" t="s">
        <v>1230</v>
      </c>
      <c r="D199" s="234"/>
      <c r="E199" s="234"/>
      <c r="F199" s="234"/>
      <c r="G199" s="234"/>
      <c r="H199" s="234"/>
      <c r="I199" s="234"/>
      <c r="J199" s="234"/>
      <c r="K199" s="235"/>
    </row>
    <row r="200" s="1" customFormat="1" ht="25.5" customHeight="1">
      <c r="B200" s="233"/>
      <c r="C200" s="302" t="s">
        <v>1231</v>
      </c>
      <c r="D200" s="302"/>
      <c r="E200" s="302"/>
      <c r="F200" s="302" t="s">
        <v>1232</v>
      </c>
      <c r="G200" s="303"/>
      <c r="H200" s="302" t="s">
        <v>1233</v>
      </c>
      <c r="I200" s="302"/>
      <c r="J200" s="302"/>
      <c r="K200" s="235"/>
    </row>
    <row r="201" s="1" customFormat="1" ht="5.25" customHeight="1">
      <c r="B201" s="266"/>
      <c r="C201" s="263"/>
      <c r="D201" s="263"/>
      <c r="E201" s="263"/>
      <c r="F201" s="263"/>
      <c r="G201" s="243"/>
      <c r="H201" s="263"/>
      <c r="I201" s="263"/>
      <c r="J201" s="263"/>
      <c r="K201" s="287"/>
    </row>
    <row r="202" s="1" customFormat="1" ht="15" customHeight="1">
      <c r="B202" s="266"/>
      <c r="C202" s="243" t="s">
        <v>1223</v>
      </c>
      <c r="D202" s="243"/>
      <c r="E202" s="243"/>
      <c r="F202" s="265" t="s">
        <v>51</v>
      </c>
      <c r="G202" s="243"/>
      <c r="H202" s="243" t="s">
        <v>1234</v>
      </c>
      <c r="I202" s="243"/>
      <c r="J202" s="243"/>
      <c r="K202" s="287"/>
    </row>
    <row r="203" s="1" customFormat="1" ht="15" customHeight="1">
      <c r="B203" s="266"/>
      <c r="C203" s="272"/>
      <c r="D203" s="243"/>
      <c r="E203" s="243"/>
      <c r="F203" s="265" t="s">
        <v>52</v>
      </c>
      <c r="G203" s="243"/>
      <c r="H203" s="243" t="s">
        <v>1235</v>
      </c>
      <c r="I203" s="243"/>
      <c r="J203" s="243"/>
      <c r="K203" s="287"/>
    </row>
    <row r="204" s="1" customFormat="1" ht="15" customHeight="1">
      <c r="B204" s="266"/>
      <c r="C204" s="272"/>
      <c r="D204" s="243"/>
      <c r="E204" s="243"/>
      <c r="F204" s="265" t="s">
        <v>55</v>
      </c>
      <c r="G204" s="243"/>
      <c r="H204" s="243" t="s">
        <v>1236</v>
      </c>
      <c r="I204" s="243"/>
      <c r="J204" s="243"/>
      <c r="K204" s="287"/>
    </row>
    <row r="205" s="1" customFormat="1" ht="15" customHeight="1">
      <c r="B205" s="266"/>
      <c r="C205" s="243"/>
      <c r="D205" s="243"/>
      <c r="E205" s="243"/>
      <c r="F205" s="265" t="s">
        <v>53</v>
      </c>
      <c r="G205" s="243"/>
      <c r="H205" s="243" t="s">
        <v>1237</v>
      </c>
      <c r="I205" s="243"/>
      <c r="J205" s="243"/>
      <c r="K205" s="287"/>
    </row>
    <row r="206" s="1" customFormat="1" ht="15" customHeight="1">
      <c r="B206" s="266"/>
      <c r="C206" s="243"/>
      <c r="D206" s="243"/>
      <c r="E206" s="243"/>
      <c r="F206" s="265" t="s">
        <v>54</v>
      </c>
      <c r="G206" s="243"/>
      <c r="H206" s="243" t="s">
        <v>1238</v>
      </c>
      <c r="I206" s="243"/>
      <c r="J206" s="243"/>
      <c r="K206" s="287"/>
    </row>
    <row r="207" s="1" customFormat="1" ht="15" customHeight="1">
      <c r="B207" s="266"/>
      <c r="C207" s="243"/>
      <c r="D207" s="243"/>
      <c r="E207" s="243"/>
      <c r="F207" s="265"/>
      <c r="G207" s="243"/>
      <c r="H207" s="243"/>
      <c r="I207" s="243"/>
      <c r="J207" s="243"/>
      <c r="K207" s="287"/>
    </row>
    <row r="208" s="1" customFormat="1" ht="15" customHeight="1">
      <c r="B208" s="266"/>
      <c r="C208" s="243" t="s">
        <v>1179</v>
      </c>
      <c r="D208" s="243"/>
      <c r="E208" s="243"/>
      <c r="F208" s="265" t="s">
        <v>96</v>
      </c>
      <c r="G208" s="243"/>
      <c r="H208" s="243" t="s">
        <v>1239</v>
      </c>
      <c r="I208" s="243"/>
      <c r="J208" s="243"/>
      <c r="K208" s="287"/>
    </row>
    <row r="209" s="1" customFormat="1" ht="15" customHeight="1">
      <c r="B209" s="266"/>
      <c r="C209" s="272"/>
      <c r="D209" s="243"/>
      <c r="E209" s="243"/>
      <c r="F209" s="265" t="s">
        <v>1076</v>
      </c>
      <c r="G209" s="243"/>
      <c r="H209" s="243" t="s">
        <v>1077</v>
      </c>
      <c r="I209" s="243"/>
      <c r="J209" s="243"/>
      <c r="K209" s="287"/>
    </row>
    <row r="210" s="1" customFormat="1" ht="15" customHeight="1">
      <c r="B210" s="266"/>
      <c r="C210" s="243"/>
      <c r="D210" s="243"/>
      <c r="E210" s="243"/>
      <c r="F210" s="265" t="s">
        <v>92</v>
      </c>
      <c r="G210" s="243"/>
      <c r="H210" s="243" t="s">
        <v>1240</v>
      </c>
      <c r="I210" s="243"/>
      <c r="J210" s="243"/>
      <c r="K210" s="287"/>
    </row>
    <row r="211" s="1" customFormat="1" ht="15" customHeight="1">
      <c r="B211" s="304"/>
      <c r="C211" s="272"/>
      <c r="D211" s="272"/>
      <c r="E211" s="272"/>
      <c r="F211" s="265" t="s">
        <v>85</v>
      </c>
      <c r="G211" s="250"/>
      <c r="H211" s="291" t="s">
        <v>86</v>
      </c>
      <c r="I211" s="291"/>
      <c r="J211" s="291"/>
      <c r="K211" s="305"/>
    </row>
    <row r="212" s="1" customFormat="1" ht="15" customHeight="1">
      <c r="B212" s="304"/>
      <c r="C212" s="272"/>
      <c r="D212" s="272"/>
      <c r="E212" s="272"/>
      <c r="F212" s="265" t="s">
        <v>1078</v>
      </c>
      <c r="G212" s="250"/>
      <c r="H212" s="291" t="s">
        <v>211</v>
      </c>
      <c r="I212" s="291"/>
      <c r="J212" s="291"/>
      <c r="K212" s="305"/>
    </row>
    <row r="213" s="1" customFormat="1" ht="15" customHeight="1">
      <c r="B213" s="304"/>
      <c r="C213" s="272"/>
      <c r="D213" s="272"/>
      <c r="E213" s="272"/>
      <c r="F213" s="306"/>
      <c r="G213" s="250"/>
      <c r="H213" s="307"/>
      <c r="I213" s="307"/>
      <c r="J213" s="307"/>
      <c r="K213" s="305"/>
    </row>
    <row r="214" s="1" customFormat="1" ht="15" customHeight="1">
      <c r="B214" s="304"/>
      <c r="C214" s="243" t="s">
        <v>1203</v>
      </c>
      <c r="D214" s="272"/>
      <c r="E214" s="272"/>
      <c r="F214" s="265">
        <v>1</v>
      </c>
      <c r="G214" s="250"/>
      <c r="H214" s="291" t="s">
        <v>1241</v>
      </c>
      <c r="I214" s="291"/>
      <c r="J214" s="291"/>
      <c r="K214" s="305"/>
    </row>
    <row r="215" s="1" customFormat="1" ht="15" customHeight="1">
      <c r="B215" s="304"/>
      <c r="C215" s="272"/>
      <c r="D215" s="272"/>
      <c r="E215" s="272"/>
      <c r="F215" s="265">
        <v>2</v>
      </c>
      <c r="G215" s="250"/>
      <c r="H215" s="291" t="s">
        <v>1242</v>
      </c>
      <c r="I215" s="291"/>
      <c r="J215" s="291"/>
      <c r="K215" s="305"/>
    </row>
    <row r="216" s="1" customFormat="1" ht="15" customHeight="1">
      <c r="B216" s="304"/>
      <c r="C216" s="272"/>
      <c r="D216" s="272"/>
      <c r="E216" s="272"/>
      <c r="F216" s="265">
        <v>3</v>
      </c>
      <c r="G216" s="250"/>
      <c r="H216" s="291" t="s">
        <v>1243</v>
      </c>
      <c r="I216" s="291"/>
      <c r="J216" s="291"/>
      <c r="K216" s="305"/>
    </row>
    <row r="217" s="1" customFormat="1" ht="15" customHeight="1">
      <c r="B217" s="304"/>
      <c r="C217" s="272"/>
      <c r="D217" s="272"/>
      <c r="E217" s="272"/>
      <c r="F217" s="265">
        <v>4</v>
      </c>
      <c r="G217" s="250"/>
      <c r="H217" s="291" t="s">
        <v>1244</v>
      </c>
      <c r="I217" s="291"/>
      <c r="J217" s="291"/>
      <c r="K217" s="305"/>
    </row>
    <row r="218" s="1" customFormat="1" ht="12.75" customHeight="1">
      <c r="B218" s="308"/>
      <c r="C218" s="309"/>
      <c r="D218" s="309"/>
      <c r="E218" s="309"/>
      <c r="F218" s="309"/>
      <c r="G218" s="309"/>
      <c r="H218" s="309"/>
      <c r="I218" s="309"/>
      <c r="J218" s="309"/>
      <c r="K218" s="31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PAVELBRUNA\PavelBruna</dc:creator>
  <cp:lastModifiedBy>PAVELBRUNA\PavelBruna</cp:lastModifiedBy>
  <dcterms:created xsi:type="dcterms:W3CDTF">2020-10-29T20:19:44Z</dcterms:created>
  <dcterms:modified xsi:type="dcterms:W3CDTF">2020-10-29T20:19:47Z</dcterms:modified>
</cp:coreProperties>
</file>